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Richard.Nimsch\Documents\Verejné obstarávania\Verejné obstarávania 2021\WC_ZDRAVOTNÉ STREDISKO\"/>
    </mc:Choice>
  </mc:AlternateContent>
  <xr:revisionPtr revIDLastSave="0" documentId="8_{4EA1FFA5-B711-42DD-92D8-8CF4A7AAF3AE}" xr6:coauthVersionLast="46" xr6:coauthVersionMax="46" xr10:uidLastSave="{00000000-0000-0000-0000-000000000000}"/>
  <bookViews>
    <workbookView xWindow="-28920" yWindow="-120" windowWidth="29040" windowHeight="15840" tabRatio="500" xr2:uid="{00000000-000D-0000-FFFF-FFFF00000000}"/>
  </bookViews>
  <sheets>
    <sheet name="PONUKA UCHÁDZAČA" sheetId="5" r:id="rId1"/>
    <sheet name="ZADANIE WC_zubný lekár" sheetId="3" r:id="rId2"/>
    <sheet name="ZADANIE WC_obvodný lekár" sheetId="4" r:id="rId3"/>
  </sheets>
  <externalReferences>
    <externalReference r:id="rId4"/>
  </externalReferences>
  <definedNames>
    <definedName name="Excel_BuiltIn__FilterDatabase" localSheetId="2">#REF!</definedName>
    <definedName name="Excel_BuiltIn__FilterDatabase">#REF!</definedName>
    <definedName name="Excel_BuiltIn_Print_Area" localSheetId="2">'ZADANIE WC_obvodný lekár'!$A:$O</definedName>
    <definedName name="Excel_BuiltIn_Print_Area" localSheetId="1">'ZADANIE WC_zubný lekár'!$A:$O</definedName>
    <definedName name="fakt1R" localSheetId="2">#REF!</definedName>
    <definedName name="fakt1R">#REF!</definedName>
    <definedName name="_xlnm.Print_Titles" localSheetId="2">'ZADANIE WC_obvodný lekár'!$8:$10</definedName>
    <definedName name="_xlnm.Print_Titles" localSheetId="1">'ZADANIE WC_zubný lekár'!$8:$10</definedName>
  </definedNames>
  <calcPr calcId="191029" iterateDelta="1E-4"/>
</workbook>
</file>

<file path=xl/calcChain.xml><?xml version="1.0" encoding="utf-8"?>
<calcChain xmlns="http://schemas.openxmlformats.org/spreadsheetml/2006/main">
  <c r="W134" i="4" l="1"/>
  <c r="W132" i="4"/>
  <c r="L132" i="4"/>
  <c r="L134" i="4" s="1"/>
  <c r="I132" i="4"/>
  <c r="I134" i="4" s="1"/>
  <c r="N131" i="4"/>
  <c r="N132" i="4" s="1"/>
  <c r="N134" i="4" s="1"/>
  <c r="L131" i="4"/>
  <c r="J131" i="4"/>
  <c r="J132" i="4" s="1"/>
  <c r="H131" i="4"/>
  <c r="H132" i="4" s="1"/>
  <c r="H134" i="4" s="1"/>
  <c r="W125" i="4"/>
  <c r="I125" i="4"/>
  <c r="N124" i="4"/>
  <c r="L124" i="4"/>
  <c r="J124" i="4"/>
  <c r="H124" i="4"/>
  <c r="N123" i="4"/>
  <c r="L123" i="4"/>
  <c r="J123" i="4"/>
  <c r="H123" i="4"/>
  <c r="N122" i="4"/>
  <c r="L122" i="4"/>
  <c r="L125" i="4" s="1"/>
  <c r="J122" i="4"/>
  <c r="H122" i="4"/>
  <c r="H125" i="4" s="1"/>
  <c r="N121" i="4"/>
  <c r="N125" i="4" s="1"/>
  <c r="L121" i="4"/>
  <c r="J121" i="4"/>
  <c r="J125" i="4" s="1"/>
  <c r="E125" i="4" s="1"/>
  <c r="H121" i="4"/>
  <c r="W118" i="4"/>
  <c r="I118" i="4"/>
  <c r="N117" i="4"/>
  <c r="L117" i="4"/>
  <c r="J117" i="4"/>
  <c r="H117" i="4"/>
  <c r="N116" i="4"/>
  <c r="L116" i="4"/>
  <c r="J116" i="4"/>
  <c r="H116" i="4"/>
  <c r="N115" i="4"/>
  <c r="L115" i="4"/>
  <c r="L118" i="4" s="1"/>
  <c r="J115" i="4"/>
  <c r="J118" i="4" s="1"/>
  <c r="E118" i="4" s="1"/>
  <c r="H115" i="4"/>
  <c r="N114" i="4"/>
  <c r="N118" i="4" s="1"/>
  <c r="L114" i="4"/>
  <c r="J114" i="4"/>
  <c r="H114" i="4"/>
  <c r="H118" i="4" s="1"/>
  <c r="W111" i="4"/>
  <c r="N110" i="4"/>
  <c r="L110" i="4"/>
  <c r="J110" i="4"/>
  <c r="H110" i="4"/>
  <c r="N109" i="4"/>
  <c r="L109" i="4"/>
  <c r="J109" i="4"/>
  <c r="I109" i="4"/>
  <c r="N108" i="4"/>
  <c r="N111" i="4" s="1"/>
  <c r="L108" i="4"/>
  <c r="J108" i="4"/>
  <c r="J111" i="4" s="1"/>
  <c r="E111" i="4" s="1"/>
  <c r="I108" i="4"/>
  <c r="I111" i="4" s="1"/>
  <c r="N107" i="4"/>
  <c r="L107" i="4"/>
  <c r="L111" i="4" s="1"/>
  <c r="J107" i="4"/>
  <c r="H107" i="4"/>
  <c r="H111" i="4" s="1"/>
  <c r="W104" i="4"/>
  <c r="I104" i="4"/>
  <c r="H104" i="4"/>
  <c r="N103" i="4"/>
  <c r="L103" i="4"/>
  <c r="J103" i="4"/>
  <c r="H103" i="4"/>
  <c r="N102" i="4"/>
  <c r="L102" i="4"/>
  <c r="J102" i="4"/>
  <c r="H102" i="4"/>
  <c r="N101" i="4"/>
  <c r="L101" i="4"/>
  <c r="J101" i="4"/>
  <c r="H101" i="4"/>
  <c r="N100" i="4"/>
  <c r="L100" i="4"/>
  <c r="J100" i="4"/>
  <c r="I100" i="4"/>
  <c r="N99" i="4"/>
  <c r="L99" i="4"/>
  <c r="J99" i="4"/>
  <c r="H99" i="4"/>
  <c r="N98" i="4"/>
  <c r="L98" i="4"/>
  <c r="J98" i="4"/>
  <c r="J104" i="4" s="1"/>
  <c r="E104" i="4" s="1"/>
  <c r="I98" i="4"/>
  <c r="N97" i="4"/>
  <c r="N104" i="4" s="1"/>
  <c r="L97" i="4"/>
  <c r="L104" i="4" s="1"/>
  <c r="J97" i="4"/>
  <c r="H97" i="4"/>
  <c r="W94" i="4"/>
  <c r="N93" i="4"/>
  <c r="L93" i="4"/>
  <c r="J93" i="4"/>
  <c r="H93" i="4"/>
  <c r="N92" i="4"/>
  <c r="L92" i="4"/>
  <c r="J92" i="4"/>
  <c r="I92" i="4"/>
  <c r="N91" i="4"/>
  <c r="L91" i="4"/>
  <c r="J91" i="4"/>
  <c r="H91" i="4"/>
  <c r="H94" i="4" s="1"/>
  <c r="N90" i="4"/>
  <c r="L90" i="4"/>
  <c r="J90" i="4"/>
  <c r="H90" i="4"/>
  <c r="N89" i="4"/>
  <c r="N94" i="4" s="1"/>
  <c r="L89" i="4"/>
  <c r="L94" i="4" s="1"/>
  <c r="J89" i="4"/>
  <c r="I89" i="4"/>
  <c r="I94" i="4" s="1"/>
  <c r="N88" i="4"/>
  <c r="L88" i="4"/>
  <c r="J88" i="4"/>
  <c r="J94" i="4" s="1"/>
  <c r="E94" i="4" s="1"/>
  <c r="H88" i="4"/>
  <c r="W85" i="4"/>
  <c r="I85" i="4"/>
  <c r="N84" i="4"/>
  <c r="L84" i="4"/>
  <c r="J84" i="4"/>
  <c r="H84" i="4"/>
  <c r="N83" i="4"/>
  <c r="L83" i="4"/>
  <c r="J83" i="4"/>
  <c r="H83" i="4"/>
  <c r="N82" i="4"/>
  <c r="L82" i="4"/>
  <c r="L85" i="4" s="1"/>
  <c r="J82" i="4"/>
  <c r="J85" i="4" s="1"/>
  <c r="E85" i="4" s="1"/>
  <c r="H82" i="4"/>
  <c r="N81" i="4"/>
  <c r="N85" i="4" s="1"/>
  <c r="L81" i="4"/>
  <c r="J81" i="4"/>
  <c r="H81" i="4"/>
  <c r="H85" i="4" s="1"/>
  <c r="W78" i="4"/>
  <c r="N77" i="4"/>
  <c r="L77" i="4"/>
  <c r="J77" i="4"/>
  <c r="H77" i="4"/>
  <c r="N76" i="4"/>
  <c r="L76" i="4"/>
  <c r="J76" i="4"/>
  <c r="H76" i="4"/>
  <c r="N75" i="4"/>
  <c r="L75" i="4"/>
  <c r="J75" i="4"/>
  <c r="I75" i="4"/>
  <c r="I78" i="4" s="1"/>
  <c r="N74" i="4"/>
  <c r="L74" i="4"/>
  <c r="J74" i="4"/>
  <c r="H74" i="4"/>
  <c r="N73" i="4"/>
  <c r="L73" i="4"/>
  <c r="J73" i="4"/>
  <c r="H73" i="4"/>
  <c r="N72" i="4"/>
  <c r="L72" i="4"/>
  <c r="L78" i="4" s="1"/>
  <c r="J72" i="4"/>
  <c r="H72" i="4"/>
  <c r="N71" i="4"/>
  <c r="N78" i="4" s="1"/>
  <c r="L71" i="4"/>
  <c r="J71" i="4"/>
  <c r="J78" i="4" s="1"/>
  <c r="E78" i="4" s="1"/>
  <c r="H71" i="4"/>
  <c r="H78" i="4" s="1"/>
  <c r="W68" i="4"/>
  <c r="N67" i="4"/>
  <c r="L67" i="4"/>
  <c r="J67" i="4"/>
  <c r="H67" i="4"/>
  <c r="N66" i="4"/>
  <c r="L66" i="4"/>
  <c r="J66" i="4"/>
  <c r="I66" i="4"/>
  <c r="N65" i="4"/>
  <c r="L65" i="4"/>
  <c r="J65" i="4"/>
  <c r="H65" i="4"/>
  <c r="N64" i="4"/>
  <c r="L64" i="4"/>
  <c r="J64" i="4"/>
  <c r="I64" i="4"/>
  <c r="N63" i="4"/>
  <c r="L63" i="4"/>
  <c r="J63" i="4"/>
  <c r="H63" i="4"/>
  <c r="N62" i="4"/>
  <c r="L62" i="4"/>
  <c r="J62" i="4"/>
  <c r="H62" i="4"/>
  <c r="N61" i="4"/>
  <c r="L61" i="4"/>
  <c r="J61" i="4"/>
  <c r="H61" i="4"/>
  <c r="N60" i="4"/>
  <c r="L60" i="4"/>
  <c r="J60" i="4"/>
  <c r="I60" i="4"/>
  <c r="N59" i="4"/>
  <c r="L59" i="4"/>
  <c r="J59" i="4"/>
  <c r="H59" i="4"/>
  <c r="N58" i="4"/>
  <c r="L58" i="4"/>
  <c r="J58" i="4"/>
  <c r="I58" i="4"/>
  <c r="N57" i="4"/>
  <c r="L57" i="4"/>
  <c r="J57" i="4"/>
  <c r="H57" i="4"/>
  <c r="N56" i="4"/>
  <c r="L56" i="4"/>
  <c r="J56" i="4"/>
  <c r="H56" i="4"/>
  <c r="N55" i="4"/>
  <c r="L55" i="4"/>
  <c r="J55" i="4"/>
  <c r="H55" i="4"/>
  <c r="N54" i="4"/>
  <c r="L54" i="4"/>
  <c r="J54" i="4"/>
  <c r="I54" i="4"/>
  <c r="I68" i="4" s="1"/>
  <c r="I127" i="4" s="1"/>
  <c r="N53" i="4"/>
  <c r="L53" i="4"/>
  <c r="J53" i="4"/>
  <c r="H53" i="4"/>
  <c r="N52" i="4"/>
  <c r="L52" i="4"/>
  <c r="J52" i="4"/>
  <c r="H52" i="4"/>
  <c r="N51" i="4"/>
  <c r="L51" i="4"/>
  <c r="J51" i="4"/>
  <c r="I51" i="4"/>
  <c r="N50" i="4"/>
  <c r="L50" i="4"/>
  <c r="J50" i="4"/>
  <c r="H50" i="4"/>
  <c r="N49" i="4"/>
  <c r="N68" i="4" s="1"/>
  <c r="L49" i="4"/>
  <c r="J49" i="4"/>
  <c r="H49" i="4"/>
  <c r="N48" i="4"/>
  <c r="L48" i="4"/>
  <c r="L68" i="4" s="1"/>
  <c r="J48" i="4"/>
  <c r="J68" i="4" s="1"/>
  <c r="E68" i="4" s="1"/>
  <c r="H48" i="4"/>
  <c r="H68" i="4" s="1"/>
  <c r="W45" i="4"/>
  <c r="W127" i="4" s="1"/>
  <c r="I45" i="4"/>
  <c r="N44" i="4"/>
  <c r="L44" i="4"/>
  <c r="J44" i="4"/>
  <c r="H44" i="4"/>
  <c r="N43" i="4"/>
  <c r="L43" i="4"/>
  <c r="J43" i="4"/>
  <c r="H43" i="4"/>
  <c r="N42" i="4"/>
  <c r="N45" i="4" s="1"/>
  <c r="L42" i="4"/>
  <c r="L45" i="4" s="1"/>
  <c r="J42" i="4"/>
  <c r="J45" i="4" s="1"/>
  <c r="H42" i="4"/>
  <c r="H45" i="4" s="1"/>
  <c r="I38" i="4"/>
  <c r="W36" i="4"/>
  <c r="I36" i="4"/>
  <c r="N35" i="4"/>
  <c r="L35" i="4"/>
  <c r="J35" i="4"/>
  <c r="H35" i="4"/>
  <c r="N34" i="4"/>
  <c r="L34" i="4"/>
  <c r="J34" i="4"/>
  <c r="H34" i="4"/>
  <c r="N33" i="4"/>
  <c r="L33" i="4"/>
  <c r="J33" i="4"/>
  <c r="H33" i="4"/>
  <c r="N32" i="4"/>
  <c r="L32" i="4"/>
  <c r="J32" i="4"/>
  <c r="H32" i="4"/>
  <c r="N31" i="4"/>
  <c r="L31" i="4"/>
  <c r="J31" i="4"/>
  <c r="H31" i="4"/>
  <c r="N30" i="4"/>
  <c r="L30" i="4"/>
  <c r="J30" i="4"/>
  <c r="H30" i="4"/>
  <c r="N29" i="4"/>
  <c r="L29" i="4"/>
  <c r="J29" i="4"/>
  <c r="H29" i="4"/>
  <c r="N28" i="4"/>
  <c r="L28" i="4"/>
  <c r="J28" i="4"/>
  <c r="H28" i="4"/>
  <c r="N27" i="4"/>
  <c r="L27" i="4"/>
  <c r="J27" i="4"/>
  <c r="H27" i="4"/>
  <c r="N26" i="4"/>
  <c r="L26" i="4"/>
  <c r="J26" i="4"/>
  <c r="H26" i="4"/>
  <c r="N25" i="4"/>
  <c r="L25" i="4"/>
  <c r="J25" i="4"/>
  <c r="H25" i="4"/>
  <c r="N24" i="4"/>
  <c r="L24" i="4"/>
  <c r="J24" i="4"/>
  <c r="J36" i="4" s="1"/>
  <c r="E36" i="4" s="1"/>
  <c r="H24" i="4"/>
  <c r="H36" i="4" s="1"/>
  <c r="N23" i="4"/>
  <c r="N36" i="4" s="1"/>
  <c r="L23" i="4"/>
  <c r="L36" i="4" s="1"/>
  <c r="J23" i="4"/>
  <c r="H23" i="4"/>
  <c r="W20" i="4"/>
  <c r="W38" i="4" s="1"/>
  <c r="L20" i="4"/>
  <c r="I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N15" i="4"/>
  <c r="L15" i="4"/>
  <c r="J15" i="4"/>
  <c r="H15" i="4"/>
  <c r="N14" i="4"/>
  <c r="N20" i="4" s="1"/>
  <c r="L14" i="4"/>
  <c r="J14" i="4"/>
  <c r="J20" i="4" s="1"/>
  <c r="E20" i="4" s="1"/>
  <c r="H14" i="4"/>
  <c r="D8" i="4"/>
  <c r="N103" i="3"/>
  <c r="L103" i="3"/>
  <c r="J103" i="3"/>
  <c r="I103" i="3"/>
  <c r="H20" i="4" l="1"/>
  <c r="H38" i="4" s="1"/>
  <c r="H136" i="4" s="1"/>
  <c r="N127" i="4"/>
  <c r="J134" i="4"/>
  <c r="E134" i="4" s="1"/>
  <c r="E132" i="4"/>
  <c r="I136" i="4"/>
  <c r="L38" i="4"/>
  <c r="L136" i="4" s="1"/>
  <c r="N38" i="4"/>
  <c r="N136" i="4" s="1"/>
  <c r="H127" i="4"/>
  <c r="J127" i="4"/>
  <c r="E127" i="4" s="1"/>
  <c r="E45" i="4"/>
  <c r="W136" i="4"/>
  <c r="L127" i="4"/>
  <c r="J38" i="4"/>
  <c r="W126" i="3"/>
  <c r="W128" i="3" s="1"/>
  <c r="I126" i="3"/>
  <c r="I128" i="3" s="1"/>
  <c r="N125" i="3"/>
  <c r="N126" i="3" s="1"/>
  <c r="L125" i="3"/>
  <c r="L126" i="3" s="1"/>
  <c r="J125" i="3"/>
  <c r="J126" i="3" s="1"/>
  <c r="E126" i="3" s="1"/>
  <c r="H125" i="3"/>
  <c r="H126" i="3" s="1"/>
  <c r="W119" i="3"/>
  <c r="I119" i="3"/>
  <c r="N118" i="3"/>
  <c r="L118" i="3"/>
  <c r="J118" i="3"/>
  <c r="H118" i="3"/>
  <c r="N117" i="3"/>
  <c r="L117" i="3"/>
  <c r="J117" i="3"/>
  <c r="H117" i="3"/>
  <c r="N116" i="3"/>
  <c r="L116" i="3"/>
  <c r="J116" i="3"/>
  <c r="H116" i="3"/>
  <c r="N115" i="3"/>
  <c r="N119" i="3" s="1"/>
  <c r="L115" i="3"/>
  <c r="J115" i="3"/>
  <c r="H115" i="3"/>
  <c r="W112" i="3"/>
  <c r="I112" i="3"/>
  <c r="N111" i="3"/>
  <c r="L111" i="3"/>
  <c r="J111" i="3"/>
  <c r="H111" i="3"/>
  <c r="N110" i="3"/>
  <c r="L110" i="3"/>
  <c r="J110" i="3"/>
  <c r="H110" i="3"/>
  <c r="N109" i="3"/>
  <c r="L109" i="3"/>
  <c r="J109" i="3"/>
  <c r="H109" i="3"/>
  <c r="N108" i="3"/>
  <c r="L108" i="3"/>
  <c r="L112" i="3" s="1"/>
  <c r="J108" i="3"/>
  <c r="H108" i="3"/>
  <c r="W105" i="3"/>
  <c r="N104" i="3"/>
  <c r="L104" i="3"/>
  <c r="J104" i="3"/>
  <c r="H104" i="3"/>
  <c r="N102" i="3"/>
  <c r="N105" i="3" s="1"/>
  <c r="L102" i="3"/>
  <c r="J102" i="3"/>
  <c r="I102" i="3"/>
  <c r="I105" i="3" s="1"/>
  <c r="N101" i="3"/>
  <c r="L101" i="3"/>
  <c r="J101" i="3"/>
  <c r="H101" i="3"/>
  <c r="H105" i="3" s="1"/>
  <c r="W98" i="3"/>
  <c r="N97" i="3"/>
  <c r="L97" i="3"/>
  <c r="J97" i="3"/>
  <c r="H97" i="3"/>
  <c r="N96" i="3"/>
  <c r="L96" i="3"/>
  <c r="J96" i="3"/>
  <c r="H96" i="3"/>
  <c r="N95" i="3"/>
  <c r="L95" i="3"/>
  <c r="J95" i="3"/>
  <c r="H95" i="3"/>
  <c r="N94" i="3"/>
  <c r="L94" i="3"/>
  <c r="J94" i="3"/>
  <c r="I94" i="3"/>
  <c r="N93" i="3"/>
  <c r="L93" i="3"/>
  <c r="J93" i="3"/>
  <c r="H93" i="3"/>
  <c r="N92" i="3"/>
  <c r="N98" i="3" s="1"/>
  <c r="L92" i="3"/>
  <c r="J92" i="3"/>
  <c r="I92" i="3"/>
  <c r="I98" i="3" s="1"/>
  <c r="N91" i="3"/>
  <c r="L91" i="3"/>
  <c r="J91" i="3"/>
  <c r="H91" i="3"/>
  <c r="W88" i="3"/>
  <c r="N87" i="3"/>
  <c r="L87" i="3"/>
  <c r="J87" i="3"/>
  <c r="H87" i="3"/>
  <c r="N86" i="3"/>
  <c r="L86" i="3"/>
  <c r="J86" i="3"/>
  <c r="I86" i="3"/>
  <c r="N85" i="3"/>
  <c r="L85" i="3"/>
  <c r="J85" i="3"/>
  <c r="H85" i="3"/>
  <c r="N84" i="3"/>
  <c r="L84" i="3"/>
  <c r="J84" i="3"/>
  <c r="H84" i="3"/>
  <c r="N83" i="3"/>
  <c r="L83" i="3"/>
  <c r="L88" i="3" s="1"/>
  <c r="J83" i="3"/>
  <c r="I83" i="3"/>
  <c r="N82" i="3"/>
  <c r="L82" i="3"/>
  <c r="J82" i="3"/>
  <c r="H82" i="3"/>
  <c r="H88" i="3" s="1"/>
  <c r="W79" i="3"/>
  <c r="I79" i="3"/>
  <c r="N78" i="3"/>
  <c r="L78" i="3"/>
  <c r="J78" i="3"/>
  <c r="H78" i="3"/>
  <c r="N77" i="3"/>
  <c r="L77" i="3"/>
  <c r="J77" i="3"/>
  <c r="H77" i="3"/>
  <c r="N76" i="3"/>
  <c r="L76" i="3"/>
  <c r="J76" i="3"/>
  <c r="H76" i="3"/>
  <c r="N75" i="3"/>
  <c r="L75" i="3"/>
  <c r="L79" i="3" s="1"/>
  <c r="J75" i="3"/>
  <c r="J79" i="3" s="1"/>
  <c r="H75" i="3"/>
  <c r="W72" i="3"/>
  <c r="N71" i="3"/>
  <c r="L71" i="3"/>
  <c r="J71" i="3"/>
  <c r="H71" i="3"/>
  <c r="N70" i="3"/>
  <c r="L70" i="3"/>
  <c r="J70" i="3"/>
  <c r="H70" i="3"/>
  <c r="N69" i="3"/>
  <c r="L69" i="3"/>
  <c r="J69" i="3"/>
  <c r="I69" i="3"/>
  <c r="I72" i="3" s="1"/>
  <c r="N68" i="3"/>
  <c r="L68" i="3"/>
  <c r="J68" i="3"/>
  <c r="H68" i="3"/>
  <c r="N67" i="3"/>
  <c r="L67" i="3"/>
  <c r="J67" i="3"/>
  <c r="H67" i="3"/>
  <c r="N66" i="3"/>
  <c r="L66" i="3"/>
  <c r="J66" i="3"/>
  <c r="H66" i="3"/>
  <c r="N65" i="3"/>
  <c r="L65" i="3"/>
  <c r="J65" i="3"/>
  <c r="H65" i="3"/>
  <c r="W62" i="3"/>
  <c r="N61" i="3"/>
  <c r="L61" i="3"/>
  <c r="J61" i="3"/>
  <c r="H61" i="3"/>
  <c r="N60" i="3"/>
  <c r="L60" i="3"/>
  <c r="J60" i="3"/>
  <c r="I60" i="3"/>
  <c r="N59" i="3"/>
  <c r="L59" i="3"/>
  <c r="J59" i="3"/>
  <c r="H59" i="3"/>
  <c r="N58" i="3"/>
  <c r="L58" i="3"/>
  <c r="J58" i="3"/>
  <c r="I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I54" i="3"/>
  <c r="N53" i="3"/>
  <c r="L53" i="3"/>
  <c r="J53" i="3"/>
  <c r="H53" i="3"/>
  <c r="N52" i="3"/>
  <c r="L52" i="3"/>
  <c r="J52" i="3"/>
  <c r="I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I48" i="3"/>
  <c r="N47" i="3"/>
  <c r="L47" i="3"/>
  <c r="J47" i="3"/>
  <c r="H47" i="3"/>
  <c r="N46" i="3"/>
  <c r="L46" i="3"/>
  <c r="J46" i="3"/>
  <c r="H46" i="3"/>
  <c r="N45" i="3"/>
  <c r="L45" i="3"/>
  <c r="J45" i="3"/>
  <c r="I45" i="3"/>
  <c r="N44" i="3"/>
  <c r="L44" i="3"/>
  <c r="J44" i="3"/>
  <c r="H44" i="3"/>
  <c r="N43" i="3"/>
  <c r="L43" i="3"/>
  <c r="J43" i="3"/>
  <c r="H43" i="3"/>
  <c r="N42" i="3"/>
  <c r="N62" i="3" s="1"/>
  <c r="L42" i="3"/>
  <c r="L62" i="3" s="1"/>
  <c r="J42" i="3"/>
  <c r="H42" i="3"/>
  <c r="W36" i="3"/>
  <c r="I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N36" i="3" s="1"/>
  <c r="L23" i="3"/>
  <c r="J23" i="3"/>
  <c r="H23" i="3"/>
  <c r="W20" i="3"/>
  <c r="W38" i="3" s="1"/>
  <c r="I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  <c r="E38" i="4" l="1"/>
  <c r="J136" i="4"/>
  <c r="L20" i="3"/>
  <c r="J88" i="3"/>
  <c r="J20" i="3"/>
  <c r="J98" i="3"/>
  <c r="N112" i="3"/>
  <c r="L72" i="3"/>
  <c r="L121" i="3" s="1"/>
  <c r="N88" i="3"/>
  <c r="J112" i="3"/>
  <c r="E112" i="3" s="1"/>
  <c r="J119" i="3"/>
  <c r="E119" i="3" s="1"/>
  <c r="H119" i="3"/>
  <c r="I62" i="3"/>
  <c r="I121" i="3" s="1"/>
  <c r="I88" i="3"/>
  <c r="L128" i="3"/>
  <c r="J62" i="3"/>
  <c r="E62" i="3" s="1"/>
  <c r="L105" i="3"/>
  <c r="H112" i="3"/>
  <c r="L36" i="3"/>
  <c r="N20" i="3"/>
  <c r="J36" i="3"/>
  <c r="H72" i="3"/>
  <c r="N79" i="3"/>
  <c r="L119" i="3"/>
  <c r="H62" i="3"/>
  <c r="H36" i="3"/>
  <c r="I38" i="3"/>
  <c r="N72" i="3"/>
  <c r="L98" i="3"/>
  <c r="H20" i="3"/>
  <c r="J72" i="3"/>
  <c r="H79" i="3"/>
  <c r="H98" i="3"/>
  <c r="J105" i="3"/>
  <c r="E105" i="3" s="1"/>
  <c r="H128" i="3"/>
  <c r="E98" i="3"/>
  <c r="E88" i="3"/>
  <c r="N128" i="3"/>
  <c r="E20" i="3"/>
  <c r="N38" i="3"/>
  <c r="E36" i="3"/>
  <c r="E79" i="3"/>
  <c r="W121" i="3"/>
  <c r="J128" i="3"/>
  <c r="J38" i="3" l="1"/>
  <c r="E38" i="3" s="1"/>
  <c r="E136" i="4"/>
  <c r="D7" i="5"/>
  <c r="H38" i="3"/>
  <c r="E72" i="3"/>
  <c r="H121" i="3"/>
  <c r="H130" i="3" s="1"/>
  <c r="N121" i="3"/>
  <c r="L38" i="3"/>
  <c r="L130" i="3" s="1"/>
  <c r="I130" i="3"/>
  <c r="J121" i="3"/>
  <c r="N130" i="3"/>
  <c r="E128" i="3"/>
  <c r="W130" i="3"/>
  <c r="E121" i="3" l="1"/>
  <c r="J130" i="3"/>
  <c r="E130" i="3" l="1"/>
  <c r="D6" i="5"/>
  <c r="D8" i="5" s="1"/>
  <c r="D9" i="5" s="1"/>
</calcChain>
</file>

<file path=xl/sharedStrings.xml><?xml version="1.0" encoding="utf-8"?>
<sst xmlns="http://schemas.openxmlformats.org/spreadsheetml/2006/main" count="2003" uniqueCount="385">
  <si>
    <t>DPH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</si>
  <si>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</si>
  <si>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</si>
  <si>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</si>
  <si>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</si>
  <si>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</si>
  <si>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</si>
  <si>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</si>
  <si>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</si>
  <si>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</si>
  <si>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</si>
  <si>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</si>
  <si>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</si>
  <si>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</si>
  <si>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</si>
  <si>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</si>
  <si>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</si>
  <si>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</si>
  <si>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</si>
  <si>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</si>
  <si>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</si>
  <si>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</si>
  <si>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</si>
  <si>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</si>
  <si>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</si>
  <si>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</si>
  <si>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</si>
  <si>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</si>
  <si>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</si>
  <si>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</si>
  <si>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</si>
  <si>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</si>
  <si>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</si>
  <si>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</si>
  <si>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</si>
  <si>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</si>
  <si>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</si>
  <si>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</si>
  <si>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</si>
  <si>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</si>
  <si>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</si>
  <si>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</si>
  <si>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</si>
  <si>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</si>
  <si>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</si>
  <si>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</si>
  <si>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</si>
  <si>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</si>
  <si>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</si>
  <si>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</si>
  <si>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</si>
  <si>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</si>
  <si>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</si>
  <si>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</si>
  <si>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</si>
  <si>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</si>
  <si>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</si>
  <si>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</si>
  <si>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</si>
  <si>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</si>
  <si>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B</t>
  </si>
  <si>
    <t>D</t>
  </si>
  <si>
    <t>E</t>
  </si>
  <si>
    <t xml:space="preserve">Odberateľ: Obec Veľké Leváre </t>
  </si>
  <si>
    <t xml:space="preserve">Projektant: MASPLAN s.r.o. </t>
  </si>
  <si>
    <t xml:space="preserve">JKSO : </t>
  </si>
  <si>
    <t>Stavba :         Rekonštrukcia sociálnych zariadení zdravotného strediska</t>
  </si>
  <si>
    <t>Objekt : 2.NP - zubár</t>
  </si>
  <si>
    <t>Zaradenie</t>
  </si>
  <si>
    <t>pre KL</t>
  </si>
  <si>
    <t>Lev0</t>
  </si>
  <si>
    <t>pozícia</t>
  </si>
  <si>
    <t>PRÁCE A DODÁVKY HSV</t>
  </si>
  <si>
    <t>6 - ÚPRAVY POVRCHOV, PODLAHY, VÝPLNE</t>
  </si>
  <si>
    <t>014</t>
  </si>
  <si>
    <t>611421131</t>
  </si>
  <si>
    <t>Oprava vápennej omietky stropov a klenieb štukových do 5%</t>
  </si>
  <si>
    <t>m2</t>
  </si>
  <si>
    <t xml:space="preserve">                    </t>
  </si>
  <si>
    <t>61142-1131</t>
  </si>
  <si>
    <t>45.41.10</t>
  </si>
  <si>
    <t>EK</t>
  </si>
  <si>
    <t>S</t>
  </si>
  <si>
    <t>612421131</t>
  </si>
  <si>
    <t>Oprava vnútorných vápenných omietok stien štukových do 5%</t>
  </si>
  <si>
    <t>61242-1131</t>
  </si>
  <si>
    <t>011</t>
  </si>
  <si>
    <t>612451111</t>
  </si>
  <si>
    <t>Omietka vnút. stien cem. hrubá zatretá</t>
  </si>
  <si>
    <t>61245-1111</t>
  </si>
  <si>
    <t>612465141</t>
  </si>
  <si>
    <t>Stierka vnútorných stien vyrovnávacia, ručne nanášaná hr.3 mm</t>
  </si>
  <si>
    <t>61246-5141</t>
  </si>
  <si>
    <t>612481119</t>
  </si>
  <si>
    <t>Potiahnutie vnút. stien sklotextilnou mriežkou</t>
  </si>
  <si>
    <t>61248-1119</t>
  </si>
  <si>
    <t>632450231</t>
  </si>
  <si>
    <t>Vyrovnávací cem. poter samonivel. zo suchých zmesí hr. do 20 mm</t>
  </si>
  <si>
    <t>63245-0231</t>
  </si>
  <si>
    <t>45.25.32</t>
  </si>
  <si>
    <t xml:space="preserve">6 - ÚPRAVY POVRCHOV, PODLAHY, VÝPLNE  spolu: </t>
  </si>
  <si>
    <t>9 - OSTATNÉ KONŠTRUKCIE A PRÁCE</t>
  </si>
  <si>
    <t>952901111</t>
  </si>
  <si>
    <t>Vyčistenie budov byt. alebo občian. výstavby pri výške podlažia do 4 m</t>
  </si>
  <si>
    <t>95290-1111</t>
  </si>
  <si>
    <t>45.45.13</t>
  </si>
  <si>
    <t>013</t>
  </si>
  <si>
    <t>965081713</t>
  </si>
  <si>
    <t>Búranie dlažieb xylolit. alebo keram. hr. do 1 cm nad 1 m2</t>
  </si>
  <si>
    <t>96508-1713</t>
  </si>
  <si>
    <t>45.11.11</t>
  </si>
  <si>
    <t>968061125</t>
  </si>
  <si>
    <t>Vyvesenie alebo zavesenie drev. krídiel dvier do 2 m2</t>
  </si>
  <si>
    <t>kus</t>
  </si>
  <si>
    <t>96806-1125</t>
  </si>
  <si>
    <t>978011121</t>
  </si>
  <si>
    <t>Otlčenie vnút. omietok stropov váp. vápenocem. do 10 %</t>
  </si>
  <si>
    <t>97801-1121</t>
  </si>
  <si>
    <t>978013121</t>
  </si>
  <si>
    <t>Otlčenie vnút. omietok stien váp. vápenocem. do 10 %</t>
  </si>
  <si>
    <t>97801-3121</t>
  </si>
  <si>
    <t>978021191</t>
  </si>
  <si>
    <t>Otlčenie vnút. omietok stien cementových do 100 %</t>
  </si>
  <si>
    <t>97802-1191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</si>
  <si>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</si>
  <si>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</si>
  <si>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</si>
  <si>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</si>
  <si>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</si>
  <si>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</si>
  <si>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</si>
  <si>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</si>
  <si>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</si>
  <si>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</si>
  <si>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</si>
  <si>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</si>
  <si>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</si>
  <si>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</si>
  <si>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</si>
  <si>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</si>
  <si>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979131409</t>
  </si>
  <si>
    <t>Poplatok za ulož.a znešk.staveb.sute na skládkach "O"-ostatný odpad</t>
  </si>
  <si>
    <t>97913-1409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</si>
  <si>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</si>
  <si>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</si>
  <si>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</si>
  <si>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</si>
  <si>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</si>
  <si>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</si>
  <si>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725 - Zariaďovacie predmety</t>
  </si>
  <si>
    <t>721</t>
  </si>
  <si>
    <t>725110814</t>
  </si>
  <si>
    <t>Demontáž záchodov odsávacích alebo kombinovaných</t>
  </si>
  <si>
    <t>súbor</t>
  </si>
  <si>
    <t>I</t>
  </si>
  <si>
    <t>72511-0814</t>
  </si>
  <si>
    <t>45.33.20</t>
  </si>
  <si>
    <t>IK</t>
  </si>
  <si>
    <t>725122817</t>
  </si>
  <si>
    <t>Demontáž pisoárov bez nádržky s 1 mušľou</t>
  </si>
  <si>
    <t>72512-2817</t>
  </si>
  <si>
    <t>725129202</t>
  </si>
  <si>
    <t>Montáž pisoárov keramických</t>
  </si>
  <si>
    <t>72512-9202</t>
  </si>
  <si>
    <t>MAT</t>
  </si>
  <si>
    <t>642510400</t>
  </si>
  <si>
    <t>Mušľa pisoárová, štadartná kvalita</t>
  </si>
  <si>
    <t>26.22.10</t>
  </si>
  <si>
    <t>IZ</t>
  </si>
  <si>
    <t>725210821</t>
  </si>
  <si>
    <t>Demontáž umývadiel bez výtokových armatúr</t>
  </si>
  <si>
    <t>72521-0821</t>
  </si>
  <si>
    <t>725219401</t>
  </si>
  <si>
    <t>Montáž umývadiel keramických na skrutky</t>
  </si>
  <si>
    <t>72521-9401</t>
  </si>
  <si>
    <t>642171600</t>
  </si>
  <si>
    <t>Umývadlo štandardná kvalita</t>
  </si>
  <si>
    <t>725810405</t>
  </si>
  <si>
    <t>Ventil rohový s pripojovacou rúrkou TE 67 G 1/2</t>
  </si>
  <si>
    <t>72581-0405</t>
  </si>
  <si>
    <t>725810811</t>
  </si>
  <si>
    <t>Demontáž ventilov nástenných</t>
  </si>
  <si>
    <t>72581-0811</t>
  </si>
  <si>
    <t>725819402</t>
  </si>
  <si>
    <t>Montáž ventilov rohových G 1/2</t>
  </si>
  <si>
    <t>72581-9402</t>
  </si>
  <si>
    <t>422305100</t>
  </si>
  <si>
    <t>Ventil guľový rohový 1/2" x 3/8" s filtrom</t>
  </si>
  <si>
    <t xml:space="preserve">  .  .  </t>
  </si>
  <si>
    <t>725819403</t>
  </si>
  <si>
    <t>Montáž ventilov pisoárových tlakových</t>
  </si>
  <si>
    <t>72581-9403</t>
  </si>
  <si>
    <t>5514106002</t>
  </si>
  <si>
    <t>Ventil tlakový SHELL</t>
  </si>
  <si>
    <t/>
  </si>
  <si>
    <t>29.13.12</t>
  </si>
  <si>
    <t>725820802</t>
  </si>
  <si>
    <t>Demontáž batérií stojankových do 1 otvoru</t>
  </si>
  <si>
    <t>72582-0802</t>
  </si>
  <si>
    <t>725860811</t>
  </si>
  <si>
    <t>Demontáž zápachových uzávierok pre zar. predm.</t>
  </si>
  <si>
    <t>72586-0811</t>
  </si>
  <si>
    <t>725869101</t>
  </si>
  <si>
    <t>Montáž zápach. uzávierok umývadlových D 40</t>
  </si>
  <si>
    <t>72586-9101</t>
  </si>
  <si>
    <t>551B64010</t>
  </si>
  <si>
    <t>Sifón umývadlový - chróm</t>
  </si>
  <si>
    <t xml:space="preserve">1321                </t>
  </si>
  <si>
    <t>725869218</t>
  </si>
  <si>
    <t>Montáž zápach. uzávierok pisoárových</t>
  </si>
  <si>
    <t>72586-9218</t>
  </si>
  <si>
    <t>6425B9132</t>
  </si>
  <si>
    <t>Sifón pisoárový, chróm</t>
  </si>
  <si>
    <t>25.23.12</t>
  </si>
  <si>
    <t xml:space="preserve">D 5892 AA           </t>
  </si>
  <si>
    <t>998725202</t>
  </si>
  <si>
    <t>Presun hmôt pre zariaď. predmety v objektoch výšky do 12 m</t>
  </si>
  <si>
    <t>99872-5202</t>
  </si>
  <si>
    <t>45.33.30</t>
  </si>
  <si>
    <t xml:space="preserve">725 - Zariaďovacie predmety  spolu: </t>
  </si>
  <si>
    <t>735 - Vykurovacie telesá</t>
  </si>
  <si>
    <t>731</t>
  </si>
  <si>
    <t>735151832</t>
  </si>
  <si>
    <t>Demontáž vykurovacích telies panelových</t>
  </si>
  <si>
    <t>73515-1832</t>
  </si>
  <si>
    <t>45.33.11</t>
  </si>
  <si>
    <t>735191905</t>
  </si>
  <si>
    <t>Opr. vykur. telies, odvzdušnenie telesa</t>
  </si>
  <si>
    <t>73519-1905</t>
  </si>
  <si>
    <t>735191910</t>
  </si>
  <si>
    <t>Opr. vykur. telies, napustenie vody do vykur. telies</t>
  </si>
  <si>
    <t>73519-1910</t>
  </si>
  <si>
    <t>735192926</t>
  </si>
  <si>
    <t>Opr. vyk. telies, spätná montáž telies pan.</t>
  </si>
  <si>
    <t>73519-2926</t>
  </si>
  <si>
    <t>4849D5014</t>
  </si>
  <si>
    <t>Upevňovacie elementy</t>
  </si>
  <si>
    <t>sada</t>
  </si>
  <si>
    <t>28.22.12</t>
  </si>
  <si>
    <t>735494811</t>
  </si>
  <si>
    <t>Vypustenie vody pri demont. z vykurovacích telies a potrubia</t>
  </si>
  <si>
    <t>73549-4811</t>
  </si>
  <si>
    <t>998735202</t>
  </si>
  <si>
    <t>Presun hmôt pre vykur. telesá UK v objektoch výšky do 12 m</t>
  </si>
  <si>
    <t>99873-5202</t>
  </si>
  <si>
    <t xml:space="preserve">735 - Vykurovacie telesá  spolu: </t>
  </si>
  <si>
    <t>763 - Konštrukcie  - drevostavby</t>
  </si>
  <si>
    <t>763</t>
  </si>
  <si>
    <t>763119111</t>
  </si>
  <si>
    <t>Ochrana sadrokartónových hrán uholníkom Pz</t>
  </si>
  <si>
    <t>m</t>
  </si>
  <si>
    <t>76311-9111</t>
  </si>
  <si>
    <t>763119210</t>
  </si>
  <si>
    <t>Základný penetračný náter Grundierung</t>
  </si>
  <si>
    <t>76311-9210</t>
  </si>
  <si>
    <t>763168341</t>
  </si>
  <si>
    <t>Obklad kapotáže kanal. potrubí sádrokart. GKFI 12,5 mm</t>
  </si>
  <si>
    <t>76316-8341</t>
  </si>
  <si>
    <t>998763201</t>
  </si>
  <si>
    <t>Presun hmôt pre drevostavby v objektoch výšky do 12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</si>
  <si>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</si>
  <si>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</si>
  <si>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</si>
  <si>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</si>
  <si>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</si>
  <si>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766662112</t>
  </si>
  <si>
    <t>Montáž dvier kompl. otvár. do zamur. zár. 1-krídl. do 0,8m</t>
  </si>
  <si>
    <t>76666-2112</t>
  </si>
  <si>
    <t>45.42.11</t>
  </si>
  <si>
    <t>611000102</t>
  </si>
  <si>
    <t>Dvere vnútorné STANDART 60-90 cm</t>
  </si>
  <si>
    <t>20.30.12</t>
  </si>
  <si>
    <t>766662811</t>
  </si>
  <si>
    <t>Demontáž prahov dvier 1-krídlových</t>
  </si>
  <si>
    <t>76666-2811</t>
  </si>
  <si>
    <t>766665242.2</t>
  </si>
  <si>
    <t>Montáž kovania</t>
  </si>
  <si>
    <t>5491000PC</t>
  </si>
  <si>
    <t>Dverné kovanie</t>
  </si>
  <si>
    <t>28.63.13</t>
  </si>
  <si>
    <t>998766202</t>
  </si>
  <si>
    <t>Presun hmôt pre konštr. stolárske v objektoch výšky do 12 m</t>
  </si>
  <si>
    <t>99876-6202</t>
  </si>
  <si>
    <t xml:space="preserve">766 - Konštrukcie stolárske  spolu: </t>
  </si>
  <si>
    <t>771 - Podlahy z dlaždíc  keramických</t>
  </si>
  <si>
    <t>771</t>
  </si>
  <si>
    <t>771401111</t>
  </si>
  <si>
    <t>Montáž prechodovej lišty</t>
  </si>
  <si>
    <t>77140-1111</t>
  </si>
  <si>
    <t>197740100</t>
  </si>
  <si>
    <t>Lišta prechodová</t>
  </si>
  <si>
    <t>27.44.22</t>
  </si>
  <si>
    <t>771575107</t>
  </si>
  <si>
    <t>Montáž podláh z dlaždíc keram. rež. hlad. 200x200 do tmelu</t>
  </si>
  <si>
    <t>77157-5107</t>
  </si>
  <si>
    <t>45.43.12</t>
  </si>
  <si>
    <t>597631600</t>
  </si>
  <si>
    <t>26.30.10</t>
  </si>
  <si>
    <t>771579791</t>
  </si>
  <si>
    <t>Prípl. za plochu do 5m2 jednotlivo pri montáži podláh keram.</t>
  </si>
  <si>
    <t>77157-9791</t>
  </si>
  <si>
    <t>771589792</t>
  </si>
  <si>
    <t>Prípl. za práce v obmedz. priestore pri motáži podláh</t>
  </si>
  <si>
    <t>77158-9792</t>
  </si>
  <si>
    <t>998771202</t>
  </si>
  <si>
    <t>Presun hmôt pre podlahy z dlaždíc v objektoch výšky do 12 m</t>
  </si>
  <si>
    <t>99877-1202</t>
  </si>
  <si>
    <t xml:space="preserve">771 - Podlahy z dlaždíc  keramických  spolu: </t>
  </si>
  <si>
    <t>781 - Obklady z obkladačiek a dosiek</t>
  </si>
  <si>
    <t>781447764</t>
  </si>
  <si>
    <t>Montáž obkladov stien keram. do tmelu flex., v obmedz. priest., škár. bielym cem. 300x200 mm</t>
  </si>
  <si>
    <t>78144-7764</t>
  </si>
  <si>
    <t>597000001</t>
  </si>
  <si>
    <t>26.40.12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</si>
  <si>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</si>
  <si>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</si>
  <si>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</si>
  <si>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</si>
  <si>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783 - Nátery</t>
  </si>
  <si>
    <t>783</t>
  </si>
  <si>
    <t>783201811</t>
  </si>
  <si>
    <t>Odstránenie náterov z kov. stav. doplnk. konštr. oškrabaním</t>
  </si>
  <si>
    <t>78320-1811</t>
  </si>
  <si>
    <t>783201821</t>
  </si>
  <si>
    <t>Odstránenie náterov z kov. stav. doplnk. konštr. opálením</t>
  </si>
  <si>
    <t>78320-1821</t>
  </si>
  <si>
    <t>783225100</t>
  </si>
  <si>
    <t>Nátery kov. stav. doplnk. konštr. syntet. dvojnás.+1x email</t>
  </si>
  <si>
    <t>78322-5100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</si>
  <si>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</si>
  <si>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</si>
  <si>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</si>
  <si>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</si>
  <si>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</si>
  <si>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</si>
  <si>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</si>
  <si>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784402801</t>
  </si>
  <si>
    <t>Odstránenie malieb v miestnostiach výšky do 3,8 m oškrabaním</t>
  </si>
  <si>
    <t>78440-2801</t>
  </si>
  <si>
    <t>784411201</t>
  </si>
  <si>
    <t>Penetrácia omietok v miestnostiach do 3,8m</t>
  </si>
  <si>
    <t>784452571</t>
  </si>
  <si>
    <t>Maľba zo zmesí tekut. Esmal 1far. dvojnás. v miest. do 3,8m</t>
  </si>
  <si>
    <t>78445-2571</t>
  </si>
  <si>
    <t>784498911</t>
  </si>
  <si>
    <t>Ostatné práce pri opr. vyhlad. mal. masou 1nás. mies. do3,8m</t>
  </si>
  <si>
    <t>78449-8911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</si>
  <si>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</si>
  <si>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</si>
  <si>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</si>
  <si>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</si>
  <si>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</si>
  <si>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</t>
  </si>
  <si>
    <t>M21 - 155 Elektromontáže - výmena svietidiel, vypínačov, zásuviek - odhad</t>
  </si>
  <si>
    <t>M</t>
  </si>
  <si>
    <t>MK</t>
  </si>
  <si>
    <t xml:space="preserve">M21 - 155 Elektromontáže  spolu: </t>
  </si>
  <si>
    <t xml:space="preserve">PRÁCE A DODÁVKY M  spolu: </t>
  </si>
  <si>
    <t>Za rozpočet celkom</t>
  </si>
  <si>
    <t>Dlaž. keram. Paradyz Milio Beige 400x400</t>
  </si>
  <si>
    <t>Keramický obklad Paradyz Emily Bianco</t>
  </si>
  <si>
    <t>Keramický obklad Paradyz Emily Beige Structura Decor</t>
  </si>
  <si>
    <t xml:space="preserve">Spracoval:            </t>
  </si>
  <si>
    <t xml:space="preserve">Spracoval:  </t>
  </si>
  <si>
    <t>Objekt : 1.NP - obvodný lekár</t>
  </si>
  <si>
    <t>721 - Vnútorná kanalizácia</t>
  </si>
  <si>
    <t>721210817</t>
  </si>
  <si>
    <t>Demontáž vpustov</t>
  </si>
  <si>
    <t>72121-0817</t>
  </si>
  <si>
    <t>721211401</t>
  </si>
  <si>
    <t>Podlahové vpusty s vod. odtokom DN 40/50 s nerez mriežkou 115x115</t>
  </si>
  <si>
    <t>72121-1401</t>
  </si>
  <si>
    <t>998721202</t>
  </si>
  <si>
    <t>Presun hmôt pre vnút. kanalizáciu v objektoch výšky do 12 m</t>
  </si>
  <si>
    <t>99872-1202</t>
  </si>
  <si>
    <t xml:space="preserve">721 - Vnútorná kanalizácia  spolu: </t>
  </si>
  <si>
    <t>Uchádzač:</t>
  </si>
  <si>
    <t>REKONŠTRUKCIA SOCIÁLNYCH ZARIADENÍ V ZDRAVOTNOM STREDISKU</t>
  </si>
  <si>
    <t>WC Zubný lekár</t>
  </si>
  <si>
    <t>WC Obvodný lekár</t>
  </si>
  <si>
    <t>Suma v EUR bez DPH</t>
  </si>
  <si>
    <t xml:space="preserve">Dátum: </t>
  </si>
  <si>
    <t>SPOLU bez DPH</t>
  </si>
  <si>
    <t>SPOLU s DPH</t>
  </si>
  <si>
    <t>Vyplňte ZADANIE WC_ZUBNÝ LEKÁR a ZADANIE WC_OBVODNÝ LEKÁR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</si>
</sst>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0.000"/>
  </numFmts>
  <fonts count="21">
    <font>
      <sz val="10"/>
      <name val="Arial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18"/>
      <color indexed="62"/>
      <name val="Cambria"/>
      <charset val="238"/>
    </font>
    <font>
      <sz val="11"/>
      <color indexed="10"/>
      <name val="Calibri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b/>
      <sz val="10"/>
      <name val="Arial Narrow"/>
      <charset val="238"/>
    </font>
    <font>
      <sz val="8"/>
      <color indexed="12"/>
      <name val="Arial Narrow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" fillId="0" borderId="1">
      <alignment vertical="center"/>
    </xf>
    <xf numFmtId="0" fontId="14" fillId="0" borderId="0" applyFill="0" applyBorder="0">
      <alignment vertical="center"/>
    </xf>
    <xf numFmtId="164" fontId="1" fillId="0" borderId="1"/>
    <xf numFmtId="0" fontId="14" fillId="0" borderId="1" applyFill="0"/>
    <xf numFmtId="165" fontId="14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" fillId="0" borderId="0" applyBorder="0">
      <alignment vertical="center"/>
    </xf>
    <xf numFmtId="0" fontId="7" fillId="0" borderId="0" applyNumberFormat="0" applyFill="0" applyBorder="0" applyAlignment="0" applyProtection="0"/>
    <xf numFmtId="0" fontId="1" fillId="0" borderId="3">
      <alignment vertical="center"/>
    </xf>
  </cellStyleXfs>
  <cellXfs count="109">
    <xf numFmtId="0" fontId="0" fillId="0" borderId="0" xfId="0"/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66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168" fontId="8" fillId="0" borderId="0" xfId="0" applyNumberFormat="1" applyFont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/>
    <xf numFmtId="166" fontId="8" fillId="0" borderId="0" xfId="0" applyNumberFormat="1" applyFont="1" applyProtection="1"/>
    <xf numFmtId="0" fontId="10" fillId="0" borderId="0" xfId="27" applyFont="1"/>
    <xf numFmtId="49" fontId="8" fillId="0" borderId="0" xfId="0" applyNumberFormat="1" applyFont="1" applyProtection="1"/>
    <xf numFmtId="0" fontId="11" fillId="0" borderId="0" xfId="27" applyFont="1"/>
    <xf numFmtId="49" fontId="11" fillId="0" borderId="0" xfId="27" applyNumberFormat="1" applyFont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12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9" fontId="8" fillId="0" borderId="4" xfId="0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8" fillId="0" borderId="7" xfId="0" applyNumberFormat="1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166" fontId="8" fillId="0" borderId="7" xfId="0" applyNumberFormat="1" applyFont="1" applyBorder="1" applyProtection="1"/>
    <xf numFmtId="0" fontId="8" fillId="0" borderId="7" xfId="0" applyFont="1" applyBorder="1" applyProtection="1"/>
    <xf numFmtId="49" fontId="8" fillId="0" borderId="7" xfId="0" applyNumberFormat="1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6" fontId="15" fillId="0" borderId="0" xfId="0" applyNumberFormat="1" applyFont="1" applyAlignment="1" applyProtection="1">
      <alignment vertical="top"/>
    </xf>
    <xf numFmtId="49" fontId="10" fillId="0" borderId="0" xfId="27" applyNumberFormat="1" applyFont="1"/>
    <xf numFmtId="49" fontId="15" fillId="0" borderId="0" xfId="0" applyNumberFormat="1" applyFont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167" fontId="8" fillId="0" borderId="0" xfId="0" applyNumberFormat="1" applyFont="1"/>
    <xf numFmtId="166" fontId="8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0" fontId="12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166" fontId="8" fillId="0" borderId="7" xfId="0" applyNumberFormat="1" applyFont="1" applyBorder="1"/>
    <xf numFmtId="0" fontId="8" fillId="0" borderId="7" xfId="0" applyFont="1" applyBorder="1"/>
    <xf numFmtId="49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0" xfId="0" applyFont="1" applyAlignment="1">
      <alignment horizontal="right" vertical="top"/>
    </xf>
    <xf numFmtId="49" fontId="15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166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7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168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vertical="top"/>
    </xf>
    <xf numFmtId="167" fontId="15" fillId="0" borderId="0" xfId="0" applyNumberFormat="1" applyFont="1" applyAlignment="1">
      <alignment vertical="top"/>
    </xf>
    <xf numFmtId="166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9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5" fillId="0" borderId="0" xfId="0" applyFont="1"/>
    <xf numFmtId="0" fontId="15" fillId="0" borderId="0" xfId="0" applyFont="1" applyProtection="1"/>
    <xf numFmtId="0" fontId="16" fillId="0" borderId="1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" fontId="16" fillId="12" borderId="10" xfId="0" applyNumberFormat="1" applyFont="1" applyFill="1" applyBorder="1" applyAlignment="1">
      <alignment horizontal="center"/>
    </xf>
    <xf numFmtId="4" fontId="16" fillId="11" borderId="14" xfId="0" applyNumberFormat="1" applyFont="1" applyFill="1" applyBorder="1" applyAlignment="1">
      <alignment horizontal="center"/>
    </xf>
    <xf numFmtId="4" fontId="16" fillId="11" borderId="15" xfId="0" applyNumberFormat="1" applyFont="1" applyFill="1" applyBorder="1" applyAlignment="1">
      <alignment horizontal="center"/>
    </xf>
  </cellXfs>
  <cellStyles count="31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40 % – Zvýraznění1" xfId="12" xr:uid="{00000000-0005-0000-0000-00000B000000}"/>
    <cellStyle name="40 % – Zvýraznění2" xfId="13" xr:uid="{00000000-0005-0000-0000-00000C000000}"/>
    <cellStyle name="40 % – Zvýraznění3" xfId="14" xr:uid="{00000000-0005-0000-0000-00000D000000}"/>
    <cellStyle name="40 % – Zvýraznění4" xfId="15" xr:uid="{00000000-0005-0000-0000-00000E000000}"/>
    <cellStyle name="40 % – Zvýraznění5" xfId="16" xr:uid="{00000000-0005-0000-0000-00000F000000}"/>
    <cellStyle name="40 % – Zvýraznění6" xfId="17" xr:uid="{00000000-0005-0000-0000-000010000000}"/>
    <cellStyle name="60 % – Zvýraznění1" xfId="18" xr:uid="{00000000-0005-0000-0000-000011000000}"/>
    <cellStyle name="60 % – Zvýraznění2" xfId="19" xr:uid="{00000000-0005-0000-0000-000012000000}"/>
    <cellStyle name="60 % – Zvýraznění3" xfId="20" xr:uid="{00000000-0005-0000-0000-000013000000}"/>
    <cellStyle name="60 % – Zvýraznění4" xfId="21" xr:uid="{00000000-0005-0000-0000-000014000000}"/>
    <cellStyle name="60 % – Zvýraznění5" xfId="22" xr:uid="{00000000-0005-0000-0000-000015000000}"/>
    <cellStyle name="60 % – Zvýraznění6" xfId="23" xr:uid="{00000000-0005-0000-0000-000016000000}"/>
    <cellStyle name="Celkem" xfId="24" xr:uid="{00000000-0005-0000-0000-000017000000}"/>
    <cellStyle name="data" xfId="25" xr:uid="{00000000-0005-0000-0000-000018000000}"/>
    <cellStyle name="Název" xfId="26" xr:uid="{00000000-0005-0000-0000-000019000000}"/>
    <cellStyle name="Normálna" xfId="0" builtinId="0"/>
    <cellStyle name="normálne_KLs" xfId="27" xr:uid="{00000000-0005-0000-0000-00001B000000}"/>
    <cellStyle name="TEXT 1" xfId="28" xr:uid="{00000000-0005-0000-0000-00001C000000}"/>
    <cellStyle name="Text upozornění" xfId="29" xr:uid="{00000000-0005-0000-0000-00001D000000}"/>
    <cellStyle name="TEXT1" xfId="30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.Nimsch/Documents/PROJEKTOV&#201;%20DOKUMENT&#193;CIE/Zdravotn&#233;%20stredisko%20-%20WC/PD%20po%20zmene/obvodn&#253;%20zadan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_obvodný leká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828B-7B3C-4B5E-BA9D-2608AB952082}">
  <dimension ref="A1:F11"/>
  <sheetViews>
    <sheetView tabSelected="1" workbookViewId="0">
      <selection activeCell="L13" sqref="L13"/>
    </sheetView>
  </sheetViews>
  <sheetFormatPr defaultRowHeight="12.5"/>
  <cols>
    <col min="1" max="1" width="10" customWidth="1"/>
    <col min="2" max="2" width="10.1796875" customWidth="1"/>
    <col min="4" max="4" width="18.90625" bestFit="1" customWidth="1"/>
  </cols>
  <sheetData>
    <row r="1" spans="1:6" ht="18">
      <c r="A1" s="91" t="s">
        <v>377</v>
      </c>
    </row>
    <row r="3" spans="1:6" ht="13">
      <c r="A3" s="89" t="s">
        <v>376</v>
      </c>
    </row>
    <row r="4" spans="1:6" ht="13" thickBot="1"/>
    <row r="5" spans="1:6" ht="13.5" thickBot="1">
      <c r="A5" s="98"/>
      <c r="B5" s="99"/>
      <c r="C5" s="99"/>
      <c r="D5" s="102" t="s">
        <v>380</v>
      </c>
    </row>
    <row r="6" spans="1:6" ht="16.5">
      <c r="A6" s="96" t="s">
        <v>378</v>
      </c>
      <c r="B6" s="97"/>
      <c r="C6" s="95"/>
      <c r="D6" s="107">
        <f>+'ZADANIE WC_zubný lekár'!J130</f>
        <v>0</v>
      </c>
    </row>
    <row r="7" spans="1:6" ht="17" thickBot="1">
      <c r="A7" s="92" t="s">
        <v>379</v>
      </c>
      <c r="B7" s="93"/>
      <c r="C7" s="94"/>
      <c r="D7" s="108">
        <f>+'ZADANIE WC_obvodný lekár'!J136</f>
        <v>0</v>
      </c>
    </row>
    <row r="8" spans="1:6" ht="17" thickBot="1">
      <c r="A8" s="103" t="s">
        <v>382</v>
      </c>
      <c r="B8" s="104"/>
      <c r="C8" s="105"/>
      <c r="D8" s="106">
        <f>SUM(D6:D7)</f>
        <v>0</v>
      </c>
    </row>
    <row r="9" spans="1:6" ht="17" thickBot="1">
      <c r="A9" s="103" t="s">
        <v>383</v>
      </c>
      <c r="B9" s="104"/>
      <c r="C9" s="105"/>
      <c r="D9" s="106">
        <f>+D8*1.2</f>
        <v>0</v>
      </c>
    </row>
    <row r="10" spans="1:6">
      <c r="A10" s="90"/>
    </row>
    <row r="11" spans="1:6">
      <c r="A11" s="90" t="s">
        <v>384</v>
      </c>
      <c r="B11" s="90"/>
      <c r="C11" s="90"/>
      <c r="D11" s="90"/>
      <c r="E11" s="90"/>
      <c r="F11" s="90"/>
    </row>
  </sheetData>
  <mergeCells count="2"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0"/>
  <sheetViews>
    <sheetView showGridLines="0" workbookViewId="0">
      <selection activeCell="AM20" sqref="AM20"/>
    </sheetView>
  </sheetViews>
  <sheetFormatPr defaultColWidth="9.08984375" defaultRowHeight="10.5"/>
  <cols>
    <col min="1" max="1" width="6.6328125" style="1" customWidth="1"/>
    <col min="2" max="2" width="3.6328125" style="2" customWidth="1"/>
    <col min="3" max="3" width="13" style="3" customWidth="1"/>
    <col min="4" max="4" width="35.6328125" style="4" customWidth="1"/>
    <col min="5" max="5" width="10.6328125" style="5" customWidth="1"/>
    <col min="6" max="6" width="5.36328125" style="6" customWidth="1"/>
    <col min="7" max="7" width="8.6328125" style="7" customWidth="1"/>
    <col min="8" max="9" width="9.6328125" style="7" hidden="1" customWidth="1"/>
    <col min="10" max="10" width="9.6328125" style="7" customWidth="1"/>
    <col min="11" max="11" width="7.453125" style="8" hidden="1" customWidth="1"/>
    <col min="12" max="12" width="8.36328125" style="8" hidden="1" customWidth="1"/>
    <col min="13" max="13" width="9.08984375" style="5" hidden="1" customWidth="1"/>
    <col min="14" max="14" width="7" style="5" hidden="1" customWidth="1"/>
    <col min="15" max="15" width="3.54296875" style="6" customWidth="1"/>
    <col min="16" max="16" width="12.6328125" style="6" hidden="1" customWidth="1"/>
    <col min="17" max="19" width="13.36328125" style="5" hidden="1" customWidth="1"/>
    <col min="20" max="20" width="10.54296875" style="9" hidden="1" customWidth="1"/>
    <col min="21" max="21" width="10.36328125" style="9" hidden="1" customWidth="1"/>
    <col min="22" max="22" width="5.6328125" style="9" hidden="1" customWidth="1"/>
    <col min="23" max="23" width="9.08984375" style="10" hidden="1" customWidth="1"/>
    <col min="24" max="25" width="5.6328125" style="6" hidden="1" customWidth="1"/>
    <col min="26" max="26" width="7.54296875" style="6" hidden="1" customWidth="1"/>
    <col min="27" max="27" width="24.90625" style="6" hidden="1" customWidth="1"/>
    <col min="28" max="28" width="4.36328125" style="6" hidden="1" customWidth="1"/>
    <col min="29" max="29" width="8.36328125" style="6" hidden="1" customWidth="1"/>
    <col min="30" max="30" width="8.6328125" style="6" hidden="1" customWidth="1"/>
    <col min="31" max="34" width="9.08984375" style="6" hidden="1" customWidth="1"/>
    <col min="35" max="35" width="9.08984375" style="11"/>
    <col min="36" max="37" width="0" style="11" hidden="1" customWidth="1"/>
    <col min="38" max="16384" width="9.08984375" style="11"/>
  </cols>
  <sheetData>
    <row r="1" spans="1:37">
      <c r="A1" s="12" t="s">
        <v>63</v>
      </c>
      <c r="B1" s="11"/>
      <c r="C1" s="11"/>
      <c r="D1" s="11"/>
      <c r="E1" s="12" t="s">
        <v>362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1</v>
      </c>
      <c r="AA1" s="48" t="s">
        <v>2</v>
      </c>
      <c r="AB1" s="16" t="s">
        <v>3</v>
      </c>
      <c r="AC1" s="16" t="s">
        <v>4</v>
      </c>
      <c r="AD1" s="16" t="s">
        <v>5</v>
      </c>
      <c r="AE1" s="11"/>
      <c r="AF1" s="11"/>
      <c r="AG1" s="11"/>
      <c r="AH1" s="11"/>
    </row>
    <row r="2" spans="1:37">
      <c r="A2" s="12" t="s">
        <v>64</v>
      </c>
      <c r="B2" s="11"/>
      <c r="C2" s="11"/>
      <c r="D2" s="11"/>
      <c r="E2" s="12" t="s">
        <v>65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6</v>
      </c>
      <c r="AA2" s="18" t="s">
        <v>7</v>
      </c>
      <c r="AB2" s="18" t="s">
        <v>8</v>
      </c>
      <c r="AC2" s="18"/>
      <c r="AD2" s="19"/>
      <c r="AE2" s="11"/>
      <c r="AF2" s="11"/>
      <c r="AG2" s="11"/>
      <c r="AH2" s="11"/>
    </row>
    <row r="3" spans="1:37">
      <c r="A3" s="12" t="s">
        <v>9</v>
      </c>
      <c r="B3" s="11"/>
      <c r="C3" s="11"/>
      <c r="D3" s="11"/>
      <c r="E3" s="101" t="s">
        <v>381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10</v>
      </c>
      <c r="AA3" s="18" t="s">
        <v>11</v>
      </c>
      <c r="AB3" s="18" t="s">
        <v>8</v>
      </c>
      <c r="AC3" s="18" t="s">
        <v>12</v>
      </c>
      <c r="AD3" s="19" t="s">
        <v>13</v>
      </c>
      <c r="AE3" s="11"/>
      <c r="AF3" s="11"/>
      <c r="AG3" s="11"/>
      <c r="AH3" s="11"/>
    </row>
    <row r="4" spans="1:3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14</v>
      </c>
      <c r="AA4" s="18" t="s">
        <v>15</v>
      </c>
      <c r="AB4" s="18" t="s">
        <v>8</v>
      </c>
      <c r="AC4" s="18"/>
      <c r="AD4" s="19"/>
      <c r="AE4" s="11"/>
      <c r="AF4" s="11"/>
      <c r="AG4" s="11"/>
      <c r="AH4" s="11"/>
    </row>
    <row r="5" spans="1:37">
      <c r="A5" s="12" t="s">
        <v>66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16</v>
      </c>
      <c r="AA5" s="18" t="s">
        <v>11</v>
      </c>
      <c r="AB5" s="18" t="s">
        <v>8</v>
      </c>
      <c r="AC5" s="18" t="s">
        <v>12</v>
      </c>
      <c r="AD5" s="19" t="s">
        <v>13</v>
      </c>
      <c r="AE5" s="11"/>
      <c r="AF5" s="11"/>
      <c r="AG5" s="11"/>
      <c r="AH5" s="11"/>
    </row>
    <row r="6" spans="1:37">
      <c r="A6" s="12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ht="13">
      <c r="A8" s="11"/>
      <c r="B8" s="20"/>
      <c r="C8" s="21"/>
      <c r="D8" s="22" t="str">
        <f>CONCATENATE(AA2," ",AB2," ",AC2," ",AD2)</f>
        <v xml:space="preserve"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>
      <c r="A9" s="23" t="s">
        <v>17</v>
      </c>
      <c r="B9" s="23" t="s">
        <v>18</v>
      </c>
      <c r="C9" s="23" t="s">
        <v>19</v>
      </c>
      <c r="D9" s="23" t="s">
        <v>20</v>
      </c>
      <c r="E9" s="23" t="s">
        <v>21</v>
      </c>
      <c r="F9" s="23" t="s">
        <v>22</v>
      </c>
      <c r="G9" s="23" t="s">
        <v>23</v>
      </c>
      <c r="H9" s="23" t="s">
        <v>24</v>
      </c>
      <c r="I9" s="23" t="s">
        <v>25</v>
      </c>
      <c r="J9" s="23" t="s">
        <v>26</v>
      </c>
      <c r="K9" s="50" t="s">
        <v>27</v>
      </c>
      <c r="L9" s="50"/>
      <c r="M9" s="51" t="s">
        <v>28</v>
      </c>
      <c r="N9" s="51"/>
      <c r="O9" s="23" t="s">
        <v>0</v>
      </c>
      <c r="P9" s="24" t="s">
        <v>29</v>
      </c>
      <c r="Q9" s="25" t="s">
        <v>21</v>
      </c>
      <c r="R9" s="25" t="s">
        <v>21</v>
      </c>
      <c r="S9" s="24" t="s">
        <v>21</v>
      </c>
      <c r="T9" s="26" t="s">
        <v>30</v>
      </c>
      <c r="U9" s="27" t="s">
        <v>31</v>
      </c>
      <c r="V9" s="28" t="s">
        <v>32</v>
      </c>
      <c r="W9" s="23" t="s">
        <v>33</v>
      </c>
      <c r="X9" s="23" t="s">
        <v>34</v>
      </c>
      <c r="Y9" s="23" t="s">
        <v>35</v>
      </c>
      <c r="Z9" s="29" t="s">
        <v>36</v>
      </c>
      <c r="AA9" s="29" t="s">
        <v>37</v>
      </c>
      <c r="AB9" s="23" t="s">
        <v>32</v>
      </c>
      <c r="AC9" s="23" t="s">
        <v>38</v>
      </c>
      <c r="AD9" s="23" t="s">
        <v>39</v>
      </c>
      <c r="AE9" s="30" t="s">
        <v>40</v>
      </c>
      <c r="AF9" s="30" t="s">
        <v>41</v>
      </c>
      <c r="AG9" s="30" t="s">
        <v>21</v>
      </c>
      <c r="AH9" s="30" t="s">
        <v>42</v>
      </c>
      <c r="AJ9" s="11" t="s">
        <v>68</v>
      </c>
      <c r="AK9" s="11" t="s">
        <v>70</v>
      </c>
    </row>
    <row r="10" spans="1:37">
      <c r="A10" s="31" t="s">
        <v>43</v>
      </c>
      <c r="B10" s="31" t="s">
        <v>44</v>
      </c>
      <c r="C10" s="32"/>
      <c r="D10" s="31" t="s">
        <v>45</v>
      </c>
      <c r="E10" s="31" t="s">
        <v>46</v>
      </c>
      <c r="F10" s="31" t="s">
        <v>47</v>
      </c>
      <c r="G10" s="31" t="s">
        <v>48</v>
      </c>
      <c r="H10" s="31" t="s">
        <v>49</v>
      </c>
      <c r="I10" s="31" t="s">
        <v>50</v>
      </c>
      <c r="J10" s="31"/>
      <c r="K10" s="31" t="s">
        <v>23</v>
      </c>
      <c r="L10" s="31" t="s">
        <v>26</v>
      </c>
      <c r="M10" s="33" t="s">
        <v>23</v>
      </c>
      <c r="N10" s="31" t="s">
        <v>26</v>
      </c>
      <c r="O10" s="31" t="s">
        <v>51</v>
      </c>
      <c r="P10" s="34"/>
      <c r="Q10" s="35" t="s">
        <v>52</v>
      </c>
      <c r="R10" s="35" t="s">
        <v>53</v>
      </c>
      <c r="S10" s="34" t="s">
        <v>54</v>
      </c>
      <c r="T10" s="36" t="s">
        <v>55</v>
      </c>
      <c r="U10" s="37" t="s">
        <v>56</v>
      </c>
      <c r="V10" s="38" t="s">
        <v>57</v>
      </c>
      <c r="W10" s="39"/>
      <c r="X10" s="40"/>
      <c r="Y10" s="40"/>
      <c r="Z10" s="41" t="s">
        <v>58</v>
      </c>
      <c r="AA10" s="41" t="s">
        <v>43</v>
      </c>
      <c r="AB10" s="31" t="s">
        <v>59</v>
      </c>
      <c r="AC10" s="40"/>
      <c r="AD10" s="40"/>
      <c r="AE10" s="42"/>
      <c r="AF10" s="42"/>
      <c r="AG10" s="42"/>
      <c r="AH10" s="42"/>
      <c r="AJ10" s="11" t="s">
        <v>69</v>
      </c>
      <c r="AK10" s="11" t="s">
        <v>71</v>
      </c>
    </row>
    <row r="12" spans="1:37">
      <c r="B12" s="43" t="s">
        <v>72</v>
      </c>
    </row>
    <row r="13" spans="1:37">
      <c r="B13" s="3" t="s">
        <v>73</v>
      </c>
    </row>
    <row r="14" spans="1:37">
      <c r="A14" s="1">
        <v>1</v>
      </c>
      <c r="B14" s="2" t="s">
        <v>74</v>
      </c>
      <c r="C14" s="3" t="s">
        <v>75</v>
      </c>
      <c r="D14" s="4" t="s">
        <v>76</v>
      </c>
      <c r="E14" s="5">
        <v>13.06</v>
      </c>
      <c r="F14" s="6" t="s">
        <v>77</v>
      </c>
      <c r="H14" s="7">
        <f t="shared" ref="H14:H19" si="0">ROUND(E14*G14,2)</f>
        <v>0</v>
      </c>
      <c r="J14" s="7">
        <f t="shared" ref="J14:J19" si="1">ROUND(E14*G14,2)</f>
        <v>0</v>
      </c>
      <c r="K14" s="8">
        <v>3.9199999999999999E-3</v>
      </c>
      <c r="L14" s="8">
        <f t="shared" ref="L14:L19" si="2">E14*K14</f>
        <v>5.1195200000000003E-2</v>
      </c>
      <c r="N14" s="5">
        <f t="shared" ref="N14:N19" si="3">E14*M14</f>
        <v>0</v>
      </c>
      <c r="O14" s="6">
        <v>20</v>
      </c>
      <c r="P14" s="6" t="s">
        <v>78</v>
      </c>
      <c r="V14" s="9" t="s">
        <v>62</v>
      </c>
      <c r="W14" s="10">
        <v>1.75</v>
      </c>
      <c r="X14" s="3" t="s">
        <v>79</v>
      </c>
      <c r="Y14" s="3" t="s">
        <v>75</v>
      </c>
      <c r="Z14" s="6" t="s">
        <v>80</v>
      </c>
      <c r="AB14" s="6">
        <v>1</v>
      </c>
      <c r="AJ14" s="11" t="s">
        <v>81</v>
      </c>
      <c r="AK14" s="11" t="s">
        <v>82</v>
      </c>
    </row>
    <row r="15" spans="1:37">
      <c r="A15" s="1">
        <v>2</v>
      </c>
      <c r="B15" s="2" t="s">
        <v>74</v>
      </c>
      <c r="C15" s="3" t="s">
        <v>83</v>
      </c>
      <c r="D15" s="4" t="s">
        <v>84</v>
      </c>
      <c r="E15" s="5">
        <v>72.674999999999997</v>
      </c>
      <c r="F15" s="6" t="s">
        <v>77</v>
      </c>
      <c r="H15" s="7">
        <f t="shared" si="0"/>
        <v>0</v>
      </c>
      <c r="J15" s="7">
        <f t="shared" si="1"/>
        <v>0</v>
      </c>
      <c r="K15" s="8">
        <v>3.64E-3</v>
      </c>
      <c r="L15" s="8">
        <f t="shared" si="2"/>
        <v>0.26453699999999997</v>
      </c>
      <c r="N15" s="5">
        <f t="shared" si="3"/>
        <v>0</v>
      </c>
      <c r="O15" s="6">
        <v>20</v>
      </c>
      <c r="P15" s="6" t="s">
        <v>78</v>
      </c>
      <c r="V15" s="9" t="s">
        <v>62</v>
      </c>
      <c r="W15" s="10">
        <v>6.5410000000000004</v>
      </c>
      <c r="X15" s="3" t="s">
        <v>85</v>
      </c>
      <c r="Y15" s="3" t="s">
        <v>83</v>
      </c>
      <c r="Z15" s="6" t="s">
        <v>80</v>
      </c>
      <c r="AB15" s="6">
        <v>1</v>
      </c>
      <c r="AJ15" s="11" t="s">
        <v>81</v>
      </c>
      <c r="AK15" s="11" t="s">
        <v>82</v>
      </c>
    </row>
    <row r="16" spans="1:37">
      <c r="A16" s="1">
        <v>3</v>
      </c>
      <c r="B16" s="2" t="s">
        <v>86</v>
      </c>
      <c r="C16" s="3" t="s">
        <v>87</v>
      </c>
      <c r="D16" s="4" t="s">
        <v>88</v>
      </c>
      <c r="E16" s="5">
        <v>48.325000000000003</v>
      </c>
      <c r="F16" s="6" t="s">
        <v>77</v>
      </c>
      <c r="H16" s="7">
        <f t="shared" si="0"/>
        <v>0</v>
      </c>
      <c r="J16" s="7">
        <f t="shared" si="1"/>
        <v>0</v>
      </c>
      <c r="K16" s="8">
        <v>4.086E-2</v>
      </c>
      <c r="L16" s="8">
        <f t="shared" si="2"/>
        <v>1.9745595000000002</v>
      </c>
      <c r="N16" s="5">
        <f t="shared" si="3"/>
        <v>0</v>
      </c>
      <c r="O16" s="6">
        <v>20</v>
      </c>
      <c r="P16" s="6" t="s">
        <v>78</v>
      </c>
      <c r="V16" s="9" t="s">
        <v>62</v>
      </c>
      <c r="W16" s="10">
        <v>22.132999999999999</v>
      </c>
      <c r="X16" s="3" t="s">
        <v>89</v>
      </c>
      <c r="Y16" s="3" t="s">
        <v>87</v>
      </c>
      <c r="Z16" s="6" t="s">
        <v>80</v>
      </c>
      <c r="AB16" s="6">
        <v>1</v>
      </c>
      <c r="AJ16" s="11" t="s">
        <v>81</v>
      </c>
      <c r="AK16" s="11" t="s">
        <v>82</v>
      </c>
    </row>
    <row r="17" spans="1:37">
      <c r="A17" s="1">
        <v>4</v>
      </c>
      <c r="B17" s="2" t="s">
        <v>86</v>
      </c>
      <c r="C17" s="3" t="s">
        <v>90</v>
      </c>
      <c r="D17" s="4" t="s">
        <v>91</v>
      </c>
      <c r="E17" s="5">
        <v>59.8</v>
      </c>
      <c r="F17" s="6" t="s">
        <v>77</v>
      </c>
      <c r="H17" s="7">
        <f t="shared" si="0"/>
        <v>0</v>
      </c>
      <c r="J17" s="7">
        <f t="shared" si="1"/>
        <v>0</v>
      </c>
      <c r="K17" s="8">
        <v>4.0000000000000001E-3</v>
      </c>
      <c r="L17" s="8">
        <f t="shared" si="2"/>
        <v>0.2392</v>
      </c>
      <c r="N17" s="5">
        <f t="shared" si="3"/>
        <v>0</v>
      </c>
      <c r="O17" s="6">
        <v>20</v>
      </c>
      <c r="P17" s="6" t="s">
        <v>78</v>
      </c>
      <c r="V17" s="9" t="s">
        <v>62</v>
      </c>
      <c r="W17" s="10">
        <v>11.96</v>
      </c>
      <c r="X17" s="3" t="s">
        <v>92</v>
      </c>
      <c r="Y17" s="3" t="s">
        <v>90</v>
      </c>
      <c r="Z17" s="6" t="s">
        <v>80</v>
      </c>
      <c r="AB17" s="6">
        <v>1</v>
      </c>
      <c r="AJ17" s="11" t="s">
        <v>81</v>
      </c>
      <c r="AK17" s="11" t="s">
        <v>82</v>
      </c>
    </row>
    <row r="18" spans="1:37">
      <c r="A18" s="1">
        <v>5</v>
      </c>
      <c r="B18" s="2" t="s">
        <v>86</v>
      </c>
      <c r="C18" s="3" t="s">
        <v>93</v>
      </c>
      <c r="D18" s="4" t="s">
        <v>94</v>
      </c>
      <c r="E18" s="5">
        <v>121</v>
      </c>
      <c r="F18" s="6" t="s">
        <v>77</v>
      </c>
      <c r="H18" s="7">
        <f t="shared" si="0"/>
        <v>0</v>
      </c>
      <c r="J18" s="7">
        <f t="shared" si="1"/>
        <v>0</v>
      </c>
      <c r="K18" s="8">
        <v>3.3E-4</v>
      </c>
      <c r="L18" s="8">
        <f t="shared" si="2"/>
        <v>3.993E-2</v>
      </c>
      <c r="N18" s="5">
        <f t="shared" si="3"/>
        <v>0</v>
      </c>
      <c r="O18" s="6">
        <v>20</v>
      </c>
      <c r="P18" s="6" t="s">
        <v>78</v>
      </c>
      <c r="V18" s="9" t="s">
        <v>62</v>
      </c>
      <c r="W18" s="10">
        <v>21.78</v>
      </c>
      <c r="X18" s="3" t="s">
        <v>95</v>
      </c>
      <c r="Y18" s="3" t="s">
        <v>93</v>
      </c>
      <c r="Z18" s="6" t="s">
        <v>80</v>
      </c>
      <c r="AB18" s="6">
        <v>1</v>
      </c>
      <c r="AJ18" s="11" t="s">
        <v>81</v>
      </c>
      <c r="AK18" s="11" t="s">
        <v>82</v>
      </c>
    </row>
    <row r="19" spans="1:37" ht="21">
      <c r="A19" s="1">
        <v>6</v>
      </c>
      <c r="B19" s="2" t="s">
        <v>86</v>
      </c>
      <c r="C19" s="3" t="s">
        <v>96</v>
      </c>
      <c r="D19" s="4" t="s">
        <v>97</v>
      </c>
      <c r="E19" s="5">
        <v>13.06</v>
      </c>
      <c r="F19" s="6" t="s">
        <v>77</v>
      </c>
      <c r="H19" s="7">
        <f t="shared" si="0"/>
        <v>0</v>
      </c>
      <c r="J19" s="7">
        <f t="shared" si="1"/>
        <v>0</v>
      </c>
      <c r="K19" s="8">
        <v>3.78E-2</v>
      </c>
      <c r="L19" s="8">
        <f t="shared" si="2"/>
        <v>0.493668</v>
      </c>
      <c r="N19" s="5">
        <f t="shared" si="3"/>
        <v>0</v>
      </c>
      <c r="O19" s="6">
        <v>20</v>
      </c>
      <c r="P19" s="6" t="s">
        <v>78</v>
      </c>
      <c r="V19" s="9" t="s">
        <v>62</v>
      </c>
      <c r="W19" s="10">
        <v>3.84</v>
      </c>
      <c r="X19" s="3" t="s">
        <v>98</v>
      </c>
      <c r="Y19" s="3" t="s">
        <v>96</v>
      </c>
      <c r="Z19" s="6" t="s">
        <v>99</v>
      </c>
      <c r="AB19" s="6">
        <v>1</v>
      </c>
      <c r="AJ19" s="11" t="s">
        <v>81</v>
      </c>
      <c r="AK19" s="11" t="s">
        <v>82</v>
      </c>
    </row>
    <row r="20" spans="1:37">
      <c r="D20" s="44" t="s">
        <v>100</v>
      </c>
      <c r="E20" s="45">
        <f>J20</f>
        <v>0</v>
      </c>
      <c r="H20" s="45">
        <f>SUM(H12:H19)</f>
        <v>0</v>
      </c>
      <c r="I20" s="45">
        <f>SUM(I12:I19)</f>
        <v>0</v>
      </c>
      <c r="J20" s="45">
        <f>SUM(J12:J19)</f>
        <v>0</v>
      </c>
      <c r="L20" s="46">
        <f>SUM(L12:L19)</f>
        <v>3.0630896999999999</v>
      </c>
      <c r="N20" s="47">
        <f>SUM(N12:N19)</f>
        <v>0</v>
      </c>
      <c r="W20" s="10">
        <f>SUM(W12:W19)</f>
        <v>68.004000000000005</v>
      </c>
    </row>
    <row r="22" spans="1:37">
      <c r="B22" s="3" t="s">
        <v>101</v>
      </c>
    </row>
    <row r="23" spans="1:37" ht="21">
      <c r="A23" s="1">
        <v>7</v>
      </c>
      <c r="B23" s="2" t="s">
        <v>86</v>
      </c>
      <c r="C23" s="3" t="s">
        <v>102</v>
      </c>
      <c r="D23" s="4" t="s">
        <v>103</v>
      </c>
      <c r="E23" s="5">
        <v>15</v>
      </c>
      <c r="F23" s="6" t="s">
        <v>77</v>
      </c>
      <c r="H23" s="7">
        <f t="shared" ref="H23:H35" si="4">ROUND(E23*G23,2)</f>
        <v>0</v>
      </c>
      <c r="J23" s="7">
        <f t="shared" ref="J23:J35" si="5">ROUND(E23*G23,2)</f>
        <v>0</v>
      </c>
      <c r="K23" s="8">
        <v>2.0000000000000002E-5</v>
      </c>
      <c r="L23" s="8">
        <f t="shared" ref="L23:L35" si="6">E23*K23</f>
        <v>3.0000000000000003E-4</v>
      </c>
      <c r="N23" s="5">
        <f t="shared" ref="N23:N35" si="7">E23*M23</f>
        <v>0</v>
      </c>
      <c r="O23" s="6">
        <v>20</v>
      </c>
      <c r="P23" s="6" t="s">
        <v>78</v>
      </c>
      <c r="V23" s="9" t="s">
        <v>62</v>
      </c>
      <c r="W23" s="10">
        <v>4.2450000000000001</v>
      </c>
      <c r="X23" s="3" t="s">
        <v>104</v>
      </c>
      <c r="Y23" s="3" t="s">
        <v>102</v>
      </c>
      <c r="Z23" s="6" t="s">
        <v>105</v>
      </c>
      <c r="AB23" s="6">
        <v>1</v>
      </c>
      <c r="AJ23" s="11" t="s">
        <v>81</v>
      </c>
      <c r="AK23" s="11" t="s">
        <v>82</v>
      </c>
    </row>
    <row r="24" spans="1:37">
      <c r="A24" s="1">
        <v>8</v>
      </c>
      <c r="B24" s="2" t="s">
        <v>106</v>
      </c>
      <c r="C24" s="3" t="s">
        <v>107</v>
      </c>
      <c r="D24" s="4" t="s">
        <v>108</v>
      </c>
      <c r="E24" s="5">
        <v>13.06</v>
      </c>
      <c r="F24" s="6" t="s">
        <v>77</v>
      </c>
      <c r="H24" s="7">
        <f t="shared" si="4"/>
        <v>0</v>
      </c>
      <c r="J24" s="7">
        <f t="shared" si="5"/>
        <v>0</v>
      </c>
      <c r="L24" s="8">
        <f t="shared" si="6"/>
        <v>0</v>
      </c>
      <c r="M24" s="5">
        <v>0.02</v>
      </c>
      <c r="N24" s="5">
        <f t="shared" si="7"/>
        <v>0.26119999999999999</v>
      </c>
      <c r="O24" s="6">
        <v>20</v>
      </c>
      <c r="P24" s="6" t="s">
        <v>78</v>
      </c>
      <c r="V24" s="9" t="s">
        <v>62</v>
      </c>
      <c r="W24" s="10">
        <v>2.6509999999999998</v>
      </c>
      <c r="X24" s="3" t="s">
        <v>109</v>
      </c>
      <c r="Y24" s="3" t="s">
        <v>107</v>
      </c>
      <c r="Z24" s="6" t="s">
        <v>110</v>
      </c>
      <c r="AB24" s="6" t="s">
        <v>60</v>
      </c>
      <c r="AJ24" s="11" t="s">
        <v>81</v>
      </c>
      <c r="AK24" s="11" t="s">
        <v>82</v>
      </c>
    </row>
    <row r="25" spans="1:37">
      <c r="A25" s="1">
        <v>9</v>
      </c>
      <c r="B25" s="2" t="s">
        <v>106</v>
      </c>
      <c r="C25" s="3" t="s">
        <v>111</v>
      </c>
      <c r="D25" s="4" t="s">
        <v>112</v>
      </c>
      <c r="E25" s="5">
        <v>8</v>
      </c>
      <c r="F25" s="6" t="s">
        <v>113</v>
      </c>
      <c r="H25" s="7">
        <f t="shared" si="4"/>
        <v>0</v>
      </c>
      <c r="J25" s="7">
        <f t="shared" si="5"/>
        <v>0</v>
      </c>
      <c r="L25" s="8">
        <f t="shared" si="6"/>
        <v>0</v>
      </c>
      <c r="N25" s="5">
        <f t="shared" si="7"/>
        <v>0</v>
      </c>
      <c r="O25" s="6">
        <v>20</v>
      </c>
      <c r="P25" s="6" t="s">
        <v>78</v>
      </c>
      <c r="V25" s="9" t="s">
        <v>62</v>
      </c>
      <c r="W25" s="10">
        <v>0.32</v>
      </c>
      <c r="X25" s="3" t="s">
        <v>114</v>
      </c>
      <c r="Y25" s="3" t="s">
        <v>111</v>
      </c>
      <c r="Z25" s="6" t="s">
        <v>110</v>
      </c>
      <c r="AB25" s="6" t="s">
        <v>60</v>
      </c>
      <c r="AJ25" s="11" t="s">
        <v>81</v>
      </c>
      <c r="AK25" s="11" t="s">
        <v>82</v>
      </c>
    </row>
    <row r="26" spans="1:37">
      <c r="A26" s="1">
        <v>10</v>
      </c>
      <c r="B26" s="2" t="s">
        <v>106</v>
      </c>
      <c r="C26" s="3" t="s">
        <v>115</v>
      </c>
      <c r="D26" s="4" t="s">
        <v>116</v>
      </c>
      <c r="E26" s="5">
        <v>13.06</v>
      </c>
      <c r="F26" s="6" t="s">
        <v>77</v>
      </c>
      <c r="H26" s="7">
        <f t="shared" si="4"/>
        <v>0</v>
      </c>
      <c r="J26" s="7">
        <f t="shared" si="5"/>
        <v>0</v>
      </c>
      <c r="L26" s="8">
        <f t="shared" si="6"/>
        <v>0</v>
      </c>
      <c r="M26" s="5">
        <v>4.0000000000000001E-3</v>
      </c>
      <c r="N26" s="5">
        <f t="shared" si="7"/>
        <v>5.2240000000000002E-2</v>
      </c>
      <c r="O26" s="6">
        <v>20</v>
      </c>
      <c r="P26" s="6" t="s">
        <v>78</v>
      </c>
      <c r="V26" s="9" t="s">
        <v>62</v>
      </c>
      <c r="W26" s="10">
        <v>0.53500000000000003</v>
      </c>
      <c r="X26" s="3" t="s">
        <v>117</v>
      </c>
      <c r="Y26" s="3" t="s">
        <v>115</v>
      </c>
      <c r="Z26" s="6" t="s">
        <v>110</v>
      </c>
      <c r="AB26" s="6">
        <v>1</v>
      </c>
      <c r="AJ26" s="11" t="s">
        <v>81</v>
      </c>
      <c r="AK26" s="11" t="s">
        <v>82</v>
      </c>
    </row>
    <row r="27" spans="1:37">
      <c r="A27" s="1">
        <v>11</v>
      </c>
      <c r="B27" s="2" t="s">
        <v>106</v>
      </c>
      <c r="C27" s="3" t="s">
        <v>118</v>
      </c>
      <c r="D27" s="4" t="s">
        <v>119</v>
      </c>
      <c r="E27" s="5">
        <v>72.674999999999997</v>
      </c>
      <c r="F27" s="6" t="s">
        <v>77</v>
      </c>
      <c r="H27" s="7">
        <f t="shared" si="4"/>
        <v>0</v>
      </c>
      <c r="J27" s="7">
        <f t="shared" si="5"/>
        <v>0</v>
      </c>
      <c r="L27" s="8">
        <f t="shared" si="6"/>
        <v>0</v>
      </c>
      <c r="M27" s="5">
        <v>4.0000000000000001E-3</v>
      </c>
      <c r="N27" s="5">
        <f t="shared" si="7"/>
        <v>0.29070000000000001</v>
      </c>
      <c r="O27" s="6">
        <v>20</v>
      </c>
      <c r="P27" s="6" t="s">
        <v>78</v>
      </c>
      <c r="V27" s="9" t="s">
        <v>62</v>
      </c>
      <c r="W27" s="10">
        <v>2.98</v>
      </c>
      <c r="X27" s="3" t="s">
        <v>120</v>
      </c>
      <c r="Y27" s="3" t="s">
        <v>118</v>
      </c>
      <c r="Z27" s="6" t="s">
        <v>110</v>
      </c>
      <c r="AB27" s="6">
        <v>1</v>
      </c>
      <c r="AJ27" s="11" t="s">
        <v>81</v>
      </c>
      <c r="AK27" s="11" t="s">
        <v>82</v>
      </c>
    </row>
    <row r="28" spans="1:37">
      <c r="A28" s="1">
        <v>12</v>
      </c>
      <c r="B28" s="2" t="s">
        <v>106</v>
      </c>
      <c r="C28" s="3" t="s">
        <v>121</v>
      </c>
      <c r="D28" s="4" t="s">
        <v>122</v>
      </c>
      <c r="E28" s="5">
        <v>48.325000000000003</v>
      </c>
      <c r="F28" s="6" t="s">
        <v>77</v>
      </c>
      <c r="H28" s="7">
        <f t="shared" si="4"/>
        <v>0</v>
      </c>
      <c r="J28" s="7">
        <f t="shared" si="5"/>
        <v>0</v>
      </c>
      <c r="L28" s="8">
        <f t="shared" si="6"/>
        <v>0</v>
      </c>
      <c r="M28" s="5">
        <v>6.0999999999999999E-2</v>
      </c>
      <c r="N28" s="5">
        <f t="shared" si="7"/>
        <v>2.9478249999999999</v>
      </c>
      <c r="O28" s="6">
        <v>20</v>
      </c>
      <c r="P28" s="6" t="s">
        <v>78</v>
      </c>
      <c r="V28" s="9" t="s">
        <v>62</v>
      </c>
      <c r="W28" s="10">
        <v>38.707999999999998</v>
      </c>
      <c r="X28" s="3" t="s">
        <v>123</v>
      </c>
      <c r="Y28" s="3" t="s">
        <v>121</v>
      </c>
      <c r="Z28" s="6" t="s">
        <v>110</v>
      </c>
      <c r="AB28" s="6">
        <v>1</v>
      </c>
      <c r="AJ28" s="11" t="s">
        <v>81</v>
      </c>
      <c r="AK28" s="11" t="s">
        <v>82</v>
      </c>
    </row>
    <row r="29" spans="1:37">
      <c r="A29" s="1">
        <v>13</v>
      </c>
      <c r="B29" s="2" t="s">
        <v>106</v>
      </c>
      <c r="C29" s="3" t="s">
        <v>124</v>
      </c>
      <c r="D29" s="4" t="s">
        <v>125</v>
      </c>
      <c r="E29" s="5">
        <v>48.325000000000003</v>
      </c>
      <c r="F29" s="6" t="s">
        <v>77</v>
      </c>
      <c r="H29" s="7">
        <f t="shared" si="4"/>
        <v>0</v>
      </c>
      <c r="J29" s="7">
        <f t="shared" si="5"/>
        <v>0</v>
      </c>
      <c r="L29" s="8">
        <f t="shared" si="6"/>
        <v>0</v>
      </c>
      <c r="M29" s="5">
        <v>6.8000000000000005E-2</v>
      </c>
      <c r="N29" s="5">
        <f t="shared" si="7"/>
        <v>3.2861000000000002</v>
      </c>
      <c r="O29" s="6">
        <v>20</v>
      </c>
      <c r="P29" s="6" t="s">
        <v>78</v>
      </c>
      <c r="V29" s="9" t="s">
        <v>62</v>
      </c>
      <c r="W29" s="10">
        <v>18.847000000000001</v>
      </c>
      <c r="X29" s="3" t="s">
        <v>126</v>
      </c>
      <c r="Y29" s="3" t="s">
        <v>124</v>
      </c>
      <c r="Z29" s="6" t="s">
        <v>110</v>
      </c>
      <c r="AB29" s="6">
        <v>1</v>
      </c>
      <c r="AJ29" s="11" t="s">
        <v>81</v>
      </c>
      <c r="AK29" s="11" t="s">
        <v>82</v>
      </c>
    </row>
    <row r="30" spans="1:37">
      <c r="A30" s="1">
        <v>14</v>
      </c>
      <c r="B30" s="2" t="s">
        <v>106</v>
      </c>
      <c r="C30" s="3" t="s">
        <v>127</v>
      </c>
      <c r="D30" s="4" t="s">
        <v>128</v>
      </c>
      <c r="E30" s="5">
        <v>7.12</v>
      </c>
      <c r="F30" s="6" t="s">
        <v>129</v>
      </c>
      <c r="H30" s="7">
        <f t="shared" si="4"/>
        <v>0</v>
      </c>
      <c r="J30" s="7">
        <f t="shared" si="5"/>
        <v>0</v>
      </c>
      <c r="L30" s="8">
        <f t="shared" si="6"/>
        <v>0</v>
      </c>
      <c r="N30" s="5">
        <f t="shared" si="7"/>
        <v>0</v>
      </c>
      <c r="O30" s="6">
        <v>20</v>
      </c>
      <c r="P30" s="6" t="s">
        <v>78</v>
      </c>
      <c r="V30" s="9" t="s">
        <v>62</v>
      </c>
      <c r="W30" s="10">
        <v>9.1709999999999994</v>
      </c>
      <c r="X30" s="3" t="s">
        <v>130</v>
      </c>
      <c r="Y30" s="3" t="s">
        <v>127</v>
      </c>
      <c r="Z30" s="6" t="s">
        <v>110</v>
      </c>
      <c r="AB30" s="6">
        <v>1</v>
      </c>
      <c r="AJ30" s="11" t="s">
        <v>81</v>
      </c>
      <c r="AK30" s="11" t="s">
        <v>82</v>
      </c>
    </row>
    <row r="31" spans="1:37">
      <c r="A31" s="1">
        <v>15</v>
      </c>
      <c r="B31" s="2" t="s">
        <v>106</v>
      </c>
      <c r="C31" s="3" t="s">
        <v>131</v>
      </c>
      <c r="D31" s="4" t="s">
        <v>132</v>
      </c>
      <c r="E31" s="5">
        <v>7.12</v>
      </c>
      <c r="F31" s="6" t="s">
        <v>129</v>
      </c>
      <c r="H31" s="7">
        <f t="shared" si="4"/>
        <v>0</v>
      </c>
      <c r="J31" s="7">
        <f t="shared" si="5"/>
        <v>0</v>
      </c>
      <c r="L31" s="8">
        <f t="shared" si="6"/>
        <v>0</v>
      </c>
      <c r="N31" s="5">
        <f t="shared" si="7"/>
        <v>0</v>
      </c>
      <c r="O31" s="6">
        <v>20</v>
      </c>
      <c r="P31" s="6" t="s">
        <v>78</v>
      </c>
      <c r="V31" s="9" t="s">
        <v>62</v>
      </c>
      <c r="W31" s="10">
        <v>3.8519999999999999</v>
      </c>
      <c r="X31" s="3" t="s">
        <v>133</v>
      </c>
      <c r="Y31" s="3" t="s">
        <v>131</v>
      </c>
      <c r="Z31" s="6" t="s">
        <v>110</v>
      </c>
      <c r="AB31" s="6">
        <v>1</v>
      </c>
      <c r="AJ31" s="11" t="s">
        <v>81</v>
      </c>
      <c r="AK31" s="11" t="s">
        <v>82</v>
      </c>
    </row>
    <row r="32" spans="1:37">
      <c r="A32" s="1">
        <v>16</v>
      </c>
      <c r="B32" s="2" t="s">
        <v>106</v>
      </c>
      <c r="C32" s="3" t="s">
        <v>134</v>
      </c>
      <c r="D32" s="4" t="s">
        <v>135</v>
      </c>
      <c r="E32" s="5">
        <v>277.68</v>
      </c>
      <c r="F32" s="6" t="s">
        <v>129</v>
      </c>
      <c r="H32" s="7">
        <f t="shared" si="4"/>
        <v>0</v>
      </c>
      <c r="J32" s="7">
        <f t="shared" si="5"/>
        <v>0</v>
      </c>
      <c r="L32" s="8">
        <f t="shared" si="6"/>
        <v>0</v>
      </c>
      <c r="N32" s="5">
        <f t="shared" si="7"/>
        <v>0</v>
      </c>
      <c r="O32" s="6">
        <v>20</v>
      </c>
      <c r="P32" s="6" t="s">
        <v>78</v>
      </c>
      <c r="V32" s="9" t="s">
        <v>62</v>
      </c>
      <c r="X32" s="3" t="s">
        <v>136</v>
      </c>
      <c r="Y32" s="3" t="s">
        <v>134</v>
      </c>
      <c r="Z32" s="6" t="s">
        <v>110</v>
      </c>
      <c r="AB32" s="6">
        <v>1</v>
      </c>
      <c r="AJ32" s="11" t="s">
        <v>81</v>
      </c>
      <c r="AK32" s="11" t="s">
        <v>82</v>
      </c>
    </row>
    <row r="33" spans="1:37">
      <c r="A33" s="1">
        <v>17</v>
      </c>
      <c r="B33" s="2" t="s">
        <v>106</v>
      </c>
      <c r="C33" s="3" t="s">
        <v>137</v>
      </c>
      <c r="D33" s="4" t="s">
        <v>138</v>
      </c>
      <c r="E33" s="5">
        <v>7.12</v>
      </c>
      <c r="F33" s="6" t="s">
        <v>129</v>
      </c>
      <c r="H33" s="7">
        <f t="shared" si="4"/>
        <v>0</v>
      </c>
      <c r="J33" s="7">
        <f t="shared" si="5"/>
        <v>0</v>
      </c>
      <c r="L33" s="8">
        <f t="shared" si="6"/>
        <v>0</v>
      </c>
      <c r="N33" s="5">
        <f t="shared" si="7"/>
        <v>0</v>
      </c>
      <c r="O33" s="6">
        <v>20</v>
      </c>
      <c r="P33" s="6" t="s">
        <v>78</v>
      </c>
      <c r="V33" s="9" t="s">
        <v>62</v>
      </c>
      <c r="W33" s="10">
        <v>8.0239999999999991</v>
      </c>
      <c r="X33" s="3" t="s">
        <v>139</v>
      </c>
      <c r="Y33" s="3" t="s">
        <v>137</v>
      </c>
      <c r="Z33" s="6" t="s">
        <v>110</v>
      </c>
      <c r="AB33" s="6">
        <v>1</v>
      </c>
      <c r="AJ33" s="11" t="s">
        <v>81</v>
      </c>
      <c r="AK33" s="11" t="s">
        <v>82</v>
      </c>
    </row>
    <row r="34" spans="1:37" ht="21">
      <c r="A34" s="1">
        <v>18</v>
      </c>
      <c r="B34" s="2" t="s">
        <v>106</v>
      </c>
      <c r="C34" s="3" t="s">
        <v>140</v>
      </c>
      <c r="D34" s="4" t="s">
        <v>141</v>
      </c>
      <c r="E34" s="5">
        <v>7.12</v>
      </c>
      <c r="F34" s="6" t="s">
        <v>129</v>
      </c>
      <c r="H34" s="7">
        <f t="shared" si="4"/>
        <v>0</v>
      </c>
      <c r="J34" s="7">
        <f t="shared" si="5"/>
        <v>0</v>
      </c>
      <c r="L34" s="8">
        <f t="shared" si="6"/>
        <v>0</v>
      </c>
      <c r="N34" s="5">
        <f t="shared" si="7"/>
        <v>0</v>
      </c>
      <c r="O34" s="6">
        <v>20</v>
      </c>
      <c r="P34" s="6" t="s">
        <v>78</v>
      </c>
      <c r="V34" s="9" t="s">
        <v>62</v>
      </c>
      <c r="X34" s="3" t="s">
        <v>142</v>
      </c>
      <c r="Y34" s="3" t="s">
        <v>140</v>
      </c>
      <c r="Z34" s="6" t="s">
        <v>110</v>
      </c>
      <c r="AB34" s="6">
        <v>1</v>
      </c>
      <c r="AJ34" s="11" t="s">
        <v>81</v>
      </c>
      <c r="AK34" s="11" t="s">
        <v>82</v>
      </c>
    </row>
    <row r="35" spans="1:37">
      <c r="A35" s="1">
        <v>19</v>
      </c>
      <c r="B35" s="2" t="s">
        <v>74</v>
      </c>
      <c r="C35" s="3" t="s">
        <v>143</v>
      </c>
      <c r="D35" s="4" t="s">
        <v>144</v>
      </c>
      <c r="E35" s="5">
        <v>3.0630000000000002</v>
      </c>
      <c r="F35" s="6" t="s">
        <v>129</v>
      </c>
      <c r="H35" s="7">
        <f t="shared" si="4"/>
        <v>0</v>
      </c>
      <c r="J35" s="7">
        <f t="shared" si="5"/>
        <v>0</v>
      </c>
      <c r="L35" s="8">
        <f t="shared" si="6"/>
        <v>0</v>
      </c>
      <c r="N35" s="5">
        <f t="shared" si="7"/>
        <v>0</v>
      </c>
      <c r="O35" s="6">
        <v>20</v>
      </c>
      <c r="P35" s="6" t="s">
        <v>78</v>
      </c>
      <c r="V35" s="9" t="s">
        <v>62</v>
      </c>
      <c r="W35" s="10">
        <v>7.6020000000000003</v>
      </c>
      <c r="X35" s="3" t="s">
        <v>145</v>
      </c>
      <c r="Y35" s="3" t="s">
        <v>143</v>
      </c>
      <c r="Z35" s="6" t="s">
        <v>80</v>
      </c>
      <c r="AB35" s="6">
        <v>1</v>
      </c>
      <c r="AJ35" s="11" t="s">
        <v>81</v>
      </c>
      <c r="AK35" s="11" t="s">
        <v>82</v>
      </c>
    </row>
    <row r="36" spans="1:37">
      <c r="D36" s="44" t="s">
        <v>146</v>
      </c>
      <c r="E36" s="45">
        <f>J36</f>
        <v>0</v>
      </c>
      <c r="H36" s="45">
        <f>SUM(H22:H35)</f>
        <v>0</v>
      </c>
      <c r="I36" s="45">
        <f>SUM(I22:I35)</f>
        <v>0</v>
      </c>
      <c r="J36" s="45">
        <f>SUM(J22:J35)</f>
        <v>0</v>
      </c>
      <c r="L36" s="46">
        <f>SUM(L22:L35)</f>
        <v>3.0000000000000003E-4</v>
      </c>
      <c r="N36" s="47">
        <f>SUM(N22:N35)</f>
        <v>6.8380650000000003</v>
      </c>
      <c r="W36" s="10">
        <f>SUM(W22:W35)</f>
        <v>96.935000000000002</v>
      </c>
    </row>
    <row r="38" spans="1:37">
      <c r="D38" s="44" t="s">
        <v>147</v>
      </c>
      <c r="E38" s="47">
        <f>J38</f>
        <v>0</v>
      </c>
      <c r="H38" s="45">
        <f>+H20+H36</f>
        <v>0</v>
      </c>
      <c r="I38" s="45">
        <f>+I20+I36</f>
        <v>0</v>
      </c>
      <c r="J38" s="45">
        <f>+J20+J36</f>
        <v>0</v>
      </c>
      <c r="L38" s="46">
        <f>+L20+L36</f>
        <v>3.0633897000000001</v>
      </c>
      <c r="N38" s="47">
        <f>+N20+N36</f>
        <v>6.8380650000000003</v>
      </c>
      <c r="W38" s="10">
        <f>+W20+W36</f>
        <v>164.93900000000002</v>
      </c>
    </row>
    <row r="40" spans="1:37">
      <c r="B40" s="43" t="s">
        <v>148</v>
      </c>
    </row>
    <row r="41" spans="1:37">
      <c r="B41" s="3" t="s">
        <v>149</v>
      </c>
    </row>
    <row r="42" spans="1:37">
      <c r="A42" s="1">
        <v>20</v>
      </c>
      <c r="B42" s="2" t="s">
        <v>150</v>
      </c>
      <c r="C42" s="3" t="s">
        <v>151</v>
      </c>
      <c r="D42" s="4" t="s">
        <v>152</v>
      </c>
      <c r="E42" s="5">
        <v>4</v>
      </c>
      <c r="F42" s="6" t="s">
        <v>153</v>
      </c>
      <c r="H42" s="7">
        <f>ROUND(E42*G42,2)</f>
        <v>0</v>
      </c>
      <c r="J42" s="7">
        <f t="shared" ref="J42:J61" si="8">ROUND(E42*G42,2)</f>
        <v>0</v>
      </c>
      <c r="L42" s="8">
        <f t="shared" ref="L42:L61" si="9">E42*K42</f>
        <v>0</v>
      </c>
      <c r="M42" s="5">
        <v>3.4000000000000002E-2</v>
      </c>
      <c r="N42" s="5">
        <f t="shared" ref="N42:N61" si="10">E42*M42</f>
        <v>0.13600000000000001</v>
      </c>
      <c r="O42" s="6">
        <v>20</v>
      </c>
      <c r="P42" s="6" t="s">
        <v>78</v>
      </c>
      <c r="V42" s="9" t="s">
        <v>154</v>
      </c>
      <c r="W42" s="10">
        <v>1.86</v>
      </c>
      <c r="X42" s="3" t="s">
        <v>155</v>
      </c>
      <c r="Y42" s="3" t="s">
        <v>151</v>
      </c>
      <c r="Z42" s="6" t="s">
        <v>156</v>
      </c>
      <c r="AB42" s="6" t="s">
        <v>60</v>
      </c>
      <c r="AJ42" s="11" t="s">
        <v>157</v>
      </c>
      <c r="AK42" s="11" t="s">
        <v>82</v>
      </c>
    </row>
    <row r="43" spans="1:37">
      <c r="A43" s="1">
        <v>21</v>
      </c>
      <c r="B43" s="2" t="s">
        <v>150</v>
      </c>
      <c r="C43" s="3" t="s">
        <v>158</v>
      </c>
      <c r="D43" s="4" t="s">
        <v>159</v>
      </c>
      <c r="E43" s="5">
        <v>1</v>
      </c>
      <c r="F43" s="6" t="s">
        <v>153</v>
      </c>
      <c r="H43" s="7">
        <f>ROUND(E43*G43,2)</f>
        <v>0</v>
      </c>
      <c r="J43" s="7">
        <f t="shared" si="8"/>
        <v>0</v>
      </c>
      <c r="L43" s="8">
        <f t="shared" si="9"/>
        <v>0</v>
      </c>
      <c r="M43" s="5">
        <v>1.0999999999999999E-2</v>
      </c>
      <c r="N43" s="5">
        <f t="shared" si="10"/>
        <v>1.0999999999999999E-2</v>
      </c>
      <c r="O43" s="6">
        <v>20</v>
      </c>
      <c r="P43" s="6" t="s">
        <v>78</v>
      </c>
      <c r="V43" s="9" t="s">
        <v>154</v>
      </c>
      <c r="W43" s="10">
        <v>0.22700000000000001</v>
      </c>
      <c r="X43" s="3" t="s">
        <v>160</v>
      </c>
      <c r="Y43" s="3" t="s">
        <v>158</v>
      </c>
      <c r="Z43" s="6" t="s">
        <v>156</v>
      </c>
      <c r="AB43" s="6" t="s">
        <v>60</v>
      </c>
      <c r="AJ43" s="11" t="s">
        <v>157</v>
      </c>
      <c r="AK43" s="11" t="s">
        <v>82</v>
      </c>
    </row>
    <row r="44" spans="1:37">
      <c r="A44" s="1">
        <v>22</v>
      </c>
      <c r="B44" s="2" t="s">
        <v>150</v>
      </c>
      <c r="C44" s="3" t="s">
        <v>161</v>
      </c>
      <c r="D44" s="4" t="s">
        <v>162</v>
      </c>
      <c r="E44" s="5">
        <v>1</v>
      </c>
      <c r="F44" s="6" t="s">
        <v>153</v>
      </c>
      <c r="H44" s="7">
        <f>ROUND(E44*G44,2)</f>
        <v>0</v>
      </c>
      <c r="J44" s="7">
        <f t="shared" si="8"/>
        <v>0</v>
      </c>
      <c r="K44" s="8">
        <v>4.3800000000000002E-3</v>
      </c>
      <c r="L44" s="8">
        <f t="shared" si="9"/>
        <v>4.3800000000000002E-3</v>
      </c>
      <c r="N44" s="5">
        <f t="shared" si="10"/>
        <v>0</v>
      </c>
      <c r="O44" s="6">
        <v>20</v>
      </c>
      <c r="P44" s="6" t="s">
        <v>78</v>
      </c>
      <c r="V44" s="9" t="s">
        <v>154</v>
      </c>
      <c r="W44" s="10">
        <v>0.77</v>
      </c>
      <c r="X44" s="3" t="s">
        <v>163</v>
      </c>
      <c r="Y44" s="3" t="s">
        <v>161</v>
      </c>
      <c r="Z44" s="6" t="s">
        <v>156</v>
      </c>
      <c r="AB44" s="6">
        <v>1</v>
      </c>
      <c r="AJ44" s="11" t="s">
        <v>157</v>
      </c>
      <c r="AK44" s="11" t="s">
        <v>82</v>
      </c>
    </row>
    <row r="45" spans="1:37">
      <c r="A45" s="1">
        <v>23</v>
      </c>
      <c r="B45" s="2" t="s">
        <v>164</v>
      </c>
      <c r="C45" s="3" t="s">
        <v>165</v>
      </c>
      <c r="D45" s="4" t="s">
        <v>166</v>
      </c>
      <c r="E45" s="5">
        <v>1</v>
      </c>
      <c r="F45" s="6" t="s">
        <v>113</v>
      </c>
      <c r="I45" s="7">
        <f>ROUND(E45*G45,2)</f>
        <v>0</v>
      </c>
      <c r="J45" s="7">
        <f t="shared" si="8"/>
        <v>0</v>
      </c>
      <c r="K45" s="8">
        <v>6.0000000000000001E-3</v>
      </c>
      <c r="L45" s="8">
        <f t="shared" si="9"/>
        <v>6.0000000000000001E-3</v>
      </c>
      <c r="N45" s="5">
        <f t="shared" si="10"/>
        <v>0</v>
      </c>
      <c r="O45" s="6">
        <v>20</v>
      </c>
      <c r="P45" s="6" t="s">
        <v>78</v>
      </c>
      <c r="V45" s="9" t="s">
        <v>61</v>
      </c>
      <c r="X45" s="3" t="s">
        <v>165</v>
      </c>
      <c r="Y45" s="3" t="s">
        <v>165</v>
      </c>
      <c r="Z45" s="6" t="s">
        <v>167</v>
      </c>
      <c r="AA45" s="3" t="s">
        <v>78</v>
      </c>
      <c r="AB45" s="6">
        <v>2</v>
      </c>
      <c r="AJ45" s="11" t="s">
        <v>168</v>
      </c>
      <c r="AK45" s="11" t="s">
        <v>82</v>
      </c>
    </row>
    <row r="46" spans="1:37">
      <c r="A46" s="1">
        <v>24</v>
      </c>
      <c r="B46" s="2" t="s">
        <v>150</v>
      </c>
      <c r="C46" s="3" t="s">
        <v>169</v>
      </c>
      <c r="D46" s="4" t="s">
        <v>170</v>
      </c>
      <c r="E46" s="5">
        <v>3</v>
      </c>
      <c r="F46" s="6" t="s">
        <v>153</v>
      </c>
      <c r="H46" s="7">
        <f>ROUND(E46*G46,2)</f>
        <v>0</v>
      </c>
      <c r="J46" s="7">
        <f t="shared" si="8"/>
        <v>0</v>
      </c>
      <c r="L46" s="8">
        <f t="shared" si="9"/>
        <v>0</v>
      </c>
      <c r="M46" s="5">
        <v>1.9E-2</v>
      </c>
      <c r="N46" s="5">
        <f t="shared" si="10"/>
        <v>5.6999999999999995E-2</v>
      </c>
      <c r="O46" s="6">
        <v>20</v>
      </c>
      <c r="P46" s="6" t="s">
        <v>78</v>
      </c>
      <c r="V46" s="9" t="s">
        <v>154</v>
      </c>
      <c r="W46" s="10">
        <v>1.0860000000000001</v>
      </c>
      <c r="X46" s="3" t="s">
        <v>171</v>
      </c>
      <c r="Y46" s="3" t="s">
        <v>169</v>
      </c>
      <c r="Z46" s="6" t="s">
        <v>156</v>
      </c>
      <c r="AB46" s="6" t="s">
        <v>60</v>
      </c>
      <c r="AJ46" s="11" t="s">
        <v>157</v>
      </c>
      <c r="AK46" s="11" t="s">
        <v>82</v>
      </c>
    </row>
    <row r="47" spans="1:37">
      <c r="A47" s="1">
        <v>25</v>
      </c>
      <c r="B47" s="2" t="s">
        <v>150</v>
      </c>
      <c r="C47" s="3" t="s">
        <v>172</v>
      </c>
      <c r="D47" s="4" t="s">
        <v>173</v>
      </c>
      <c r="E47" s="5">
        <v>3</v>
      </c>
      <c r="F47" s="6" t="s">
        <v>153</v>
      </c>
      <c r="H47" s="7">
        <f>ROUND(E47*G47,2)</f>
        <v>0</v>
      </c>
      <c r="J47" s="7">
        <f t="shared" si="8"/>
        <v>0</v>
      </c>
      <c r="K47" s="8">
        <v>8.0000000000000007E-5</v>
      </c>
      <c r="L47" s="8">
        <f t="shared" si="9"/>
        <v>2.4000000000000003E-4</v>
      </c>
      <c r="N47" s="5">
        <f t="shared" si="10"/>
        <v>0</v>
      </c>
      <c r="O47" s="6">
        <v>20</v>
      </c>
      <c r="P47" s="6" t="s">
        <v>78</v>
      </c>
      <c r="V47" s="9" t="s">
        <v>154</v>
      </c>
      <c r="W47" s="10">
        <v>4.7249999999999996</v>
      </c>
      <c r="X47" s="3" t="s">
        <v>174</v>
      </c>
      <c r="Y47" s="3" t="s">
        <v>172</v>
      </c>
      <c r="Z47" s="6" t="s">
        <v>156</v>
      </c>
      <c r="AB47" s="6">
        <v>1</v>
      </c>
      <c r="AJ47" s="11" t="s">
        <v>157</v>
      </c>
      <c r="AK47" s="11" t="s">
        <v>82</v>
      </c>
    </row>
    <row r="48" spans="1:37">
      <c r="A48" s="1">
        <v>26</v>
      </c>
      <c r="B48" s="2" t="s">
        <v>164</v>
      </c>
      <c r="C48" s="3" t="s">
        <v>175</v>
      </c>
      <c r="D48" s="4" t="s">
        <v>176</v>
      </c>
      <c r="E48" s="5">
        <v>3</v>
      </c>
      <c r="F48" s="6" t="s">
        <v>113</v>
      </c>
      <c r="I48" s="7">
        <f>ROUND(E48*G48,2)</f>
        <v>0</v>
      </c>
      <c r="J48" s="7">
        <f t="shared" si="8"/>
        <v>0</v>
      </c>
      <c r="K48" s="8">
        <v>1.0999999999999999E-2</v>
      </c>
      <c r="L48" s="8">
        <f t="shared" si="9"/>
        <v>3.3000000000000002E-2</v>
      </c>
      <c r="N48" s="5">
        <f t="shared" si="10"/>
        <v>0</v>
      </c>
      <c r="O48" s="6">
        <v>20</v>
      </c>
      <c r="P48" s="6" t="s">
        <v>78</v>
      </c>
      <c r="V48" s="9" t="s">
        <v>61</v>
      </c>
      <c r="X48" s="3" t="s">
        <v>175</v>
      </c>
      <c r="Y48" s="3" t="s">
        <v>175</v>
      </c>
      <c r="Z48" s="6" t="s">
        <v>167</v>
      </c>
      <c r="AA48" s="3" t="s">
        <v>78</v>
      </c>
      <c r="AB48" s="6">
        <v>2</v>
      </c>
      <c r="AJ48" s="11" t="s">
        <v>168</v>
      </c>
      <c r="AK48" s="11" t="s">
        <v>82</v>
      </c>
    </row>
    <row r="49" spans="1:37">
      <c r="A49" s="1">
        <v>27</v>
      </c>
      <c r="B49" s="2" t="s">
        <v>150</v>
      </c>
      <c r="C49" s="3" t="s">
        <v>177</v>
      </c>
      <c r="D49" s="4" t="s">
        <v>178</v>
      </c>
      <c r="E49" s="5">
        <v>4</v>
      </c>
      <c r="F49" s="6" t="s">
        <v>153</v>
      </c>
      <c r="H49" s="7">
        <f>ROUND(E49*G49,2)</f>
        <v>0</v>
      </c>
      <c r="J49" s="7">
        <f t="shared" si="8"/>
        <v>0</v>
      </c>
      <c r="K49" s="8">
        <v>3.4000000000000002E-4</v>
      </c>
      <c r="L49" s="8">
        <f t="shared" si="9"/>
        <v>1.3600000000000001E-3</v>
      </c>
      <c r="N49" s="5">
        <f t="shared" si="10"/>
        <v>0</v>
      </c>
      <c r="O49" s="6">
        <v>20</v>
      </c>
      <c r="P49" s="6" t="s">
        <v>78</v>
      </c>
      <c r="V49" s="9" t="s">
        <v>154</v>
      </c>
      <c r="W49" s="10">
        <v>1.212</v>
      </c>
      <c r="X49" s="3" t="s">
        <v>179</v>
      </c>
      <c r="Y49" s="3" t="s">
        <v>177</v>
      </c>
      <c r="Z49" s="6" t="s">
        <v>156</v>
      </c>
      <c r="AB49" s="6">
        <v>1</v>
      </c>
      <c r="AJ49" s="11" t="s">
        <v>157</v>
      </c>
      <c r="AK49" s="11" t="s">
        <v>82</v>
      </c>
    </row>
    <row r="50" spans="1:37">
      <c r="A50" s="1">
        <v>28</v>
      </c>
      <c r="B50" s="2" t="s">
        <v>150</v>
      </c>
      <c r="C50" s="3" t="s">
        <v>180</v>
      </c>
      <c r="D50" s="4" t="s">
        <v>181</v>
      </c>
      <c r="E50" s="5">
        <v>11</v>
      </c>
      <c r="F50" s="6" t="s">
        <v>113</v>
      </c>
      <c r="H50" s="7">
        <f>ROUND(E50*G50,2)</f>
        <v>0</v>
      </c>
      <c r="J50" s="7">
        <f t="shared" si="8"/>
        <v>0</v>
      </c>
      <c r="L50" s="8">
        <f t="shared" si="9"/>
        <v>0</v>
      </c>
      <c r="N50" s="5">
        <f t="shared" si="10"/>
        <v>0</v>
      </c>
      <c r="O50" s="6">
        <v>20</v>
      </c>
      <c r="P50" s="6" t="s">
        <v>78</v>
      </c>
      <c r="V50" s="9" t="s">
        <v>154</v>
      </c>
      <c r="W50" s="10">
        <v>1.254</v>
      </c>
      <c r="X50" s="3" t="s">
        <v>182</v>
      </c>
      <c r="Y50" s="3" t="s">
        <v>180</v>
      </c>
      <c r="Z50" s="6" t="s">
        <v>156</v>
      </c>
      <c r="AB50" s="6" t="s">
        <v>60</v>
      </c>
      <c r="AJ50" s="11" t="s">
        <v>157</v>
      </c>
      <c r="AK50" s="11" t="s">
        <v>82</v>
      </c>
    </row>
    <row r="51" spans="1:37">
      <c r="A51" s="1">
        <v>29</v>
      </c>
      <c r="B51" s="2" t="s">
        <v>150</v>
      </c>
      <c r="C51" s="3" t="s">
        <v>183</v>
      </c>
      <c r="D51" s="4" t="s">
        <v>184</v>
      </c>
      <c r="E51" s="5">
        <v>6</v>
      </c>
      <c r="F51" s="6" t="s">
        <v>153</v>
      </c>
      <c r="H51" s="7">
        <f>ROUND(E51*G51,2)</f>
        <v>0</v>
      </c>
      <c r="J51" s="7">
        <f t="shared" si="8"/>
        <v>0</v>
      </c>
      <c r="K51" s="8">
        <v>4.0000000000000003E-5</v>
      </c>
      <c r="L51" s="8">
        <f t="shared" si="9"/>
        <v>2.4000000000000003E-4</v>
      </c>
      <c r="N51" s="5">
        <f t="shared" si="10"/>
        <v>0</v>
      </c>
      <c r="O51" s="6">
        <v>20</v>
      </c>
      <c r="P51" s="6" t="s">
        <v>78</v>
      </c>
      <c r="V51" s="9" t="s">
        <v>154</v>
      </c>
      <c r="W51" s="10">
        <v>2.3279999999999998</v>
      </c>
      <c r="X51" s="3" t="s">
        <v>185</v>
      </c>
      <c r="Y51" s="3" t="s">
        <v>183</v>
      </c>
      <c r="Z51" s="6" t="s">
        <v>156</v>
      </c>
      <c r="AB51" s="6">
        <v>1</v>
      </c>
      <c r="AJ51" s="11" t="s">
        <v>157</v>
      </c>
      <c r="AK51" s="11" t="s">
        <v>82</v>
      </c>
    </row>
    <row r="52" spans="1:37">
      <c r="A52" s="1">
        <v>30</v>
      </c>
      <c r="B52" s="2" t="s">
        <v>164</v>
      </c>
      <c r="C52" s="3" t="s">
        <v>186</v>
      </c>
      <c r="D52" s="4" t="s">
        <v>187</v>
      </c>
      <c r="E52" s="5">
        <v>6</v>
      </c>
      <c r="F52" s="6" t="s">
        <v>113</v>
      </c>
      <c r="I52" s="7">
        <f>ROUND(E52*G52,2)</f>
        <v>0</v>
      </c>
      <c r="J52" s="7">
        <f t="shared" si="8"/>
        <v>0</v>
      </c>
      <c r="K52" s="8">
        <v>1.1E-4</v>
      </c>
      <c r="L52" s="8">
        <f t="shared" si="9"/>
        <v>6.6E-4</v>
      </c>
      <c r="N52" s="5">
        <f t="shared" si="10"/>
        <v>0</v>
      </c>
      <c r="O52" s="6">
        <v>20</v>
      </c>
      <c r="P52" s="6" t="s">
        <v>78</v>
      </c>
      <c r="V52" s="9" t="s">
        <v>61</v>
      </c>
      <c r="X52" s="3" t="s">
        <v>186</v>
      </c>
      <c r="Y52" s="3" t="s">
        <v>186</v>
      </c>
      <c r="Z52" s="6" t="s">
        <v>188</v>
      </c>
      <c r="AA52" s="3" t="s">
        <v>78</v>
      </c>
      <c r="AB52" s="6">
        <v>2</v>
      </c>
      <c r="AJ52" s="11" t="s">
        <v>168</v>
      </c>
      <c r="AK52" s="11" t="s">
        <v>82</v>
      </c>
    </row>
    <row r="53" spans="1:37">
      <c r="A53" s="1">
        <v>31</v>
      </c>
      <c r="B53" s="2" t="s">
        <v>150</v>
      </c>
      <c r="C53" s="3" t="s">
        <v>189</v>
      </c>
      <c r="D53" s="4" t="s">
        <v>190</v>
      </c>
      <c r="E53" s="5">
        <v>1</v>
      </c>
      <c r="F53" s="6" t="s">
        <v>153</v>
      </c>
      <c r="H53" s="7">
        <f>ROUND(E53*G53,2)</f>
        <v>0</v>
      </c>
      <c r="J53" s="7">
        <f t="shared" si="8"/>
        <v>0</v>
      </c>
      <c r="K53" s="8">
        <v>4.0000000000000003E-5</v>
      </c>
      <c r="L53" s="8">
        <f t="shared" si="9"/>
        <v>4.0000000000000003E-5</v>
      </c>
      <c r="N53" s="5">
        <f t="shared" si="10"/>
        <v>0</v>
      </c>
      <c r="O53" s="6">
        <v>20</v>
      </c>
      <c r="P53" s="6" t="s">
        <v>78</v>
      </c>
      <c r="V53" s="9" t="s">
        <v>154</v>
      </c>
      <c r="W53" s="10">
        <v>0.38800000000000001</v>
      </c>
      <c r="X53" s="3" t="s">
        <v>191</v>
      </c>
      <c r="Y53" s="3" t="s">
        <v>189</v>
      </c>
      <c r="Z53" s="6" t="s">
        <v>156</v>
      </c>
      <c r="AB53" s="6" t="s">
        <v>60</v>
      </c>
      <c r="AJ53" s="11" t="s">
        <v>157</v>
      </c>
      <c r="AK53" s="11" t="s">
        <v>82</v>
      </c>
    </row>
    <row r="54" spans="1:37">
      <c r="A54" s="1">
        <v>32</v>
      </c>
      <c r="B54" s="2" t="s">
        <v>164</v>
      </c>
      <c r="C54" s="3" t="s">
        <v>192</v>
      </c>
      <c r="D54" s="4" t="s">
        <v>193</v>
      </c>
      <c r="E54" s="5">
        <v>1</v>
      </c>
      <c r="F54" s="6" t="s">
        <v>113</v>
      </c>
      <c r="I54" s="7">
        <f>ROUND(E54*G54,2)</f>
        <v>0</v>
      </c>
      <c r="J54" s="7">
        <f t="shared" si="8"/>
        <v>0</v>
      </c>
      <c r="K54" s="8">
        <v>2.9999999999999997E-4</v>
      </c>
      <c r="L54" s="8">
        <f t="shared" si="9"/>
        <v>2.9999999999999997E-4</v>
      </c>
      <c r="N54" s="5">
        <f t="shared" si="10"/>
        <v>0</v>
      </c>
      <c r="O54" s="6">
        <v>20</v>
      </c>
      <c r="P54" s="6" t="s">
        <v>78</v>
      </c>
      <c r="V54" s="9" t="s">
        <v>61</v>
      </c>
      <c r="X54" s="3" t="s">
        <v>194</v>
      </c>
      <c r="Y54" s="3" t="s">
        <v>192</v>
      </c>
      <c r="Z54" s="6" t="s">
        <v>195</v>
      </c>
      <c r="AA54" s="3" t="s">
        <v>78</v>
      </c>
      <c r="AB54" s="6">
        <v>8</v>
      </c>
      <c r="AJ54" s="11" t="s">
        <v>168</v>
      </c>
      <c r="AK54" s="11" t="s">
        <v>82</v>
      </c>
    </row>
    <row r="55" spans="1:37">
      <c r="A55" s="1">
        <v>33</v>
      </c>
      <c r="B55" s="2" t="s">
        <v>150</v>
      </c>
      <c r="C55" s="3" t="s">
        <v>196</v>
      </c>
      <c r="D55" s="4" t="s">
        <v>197</v>
      </c>
      <c r="E55" s="5">
        <v>3</v>
      </c>
      <c r="F55" s="6" t="s">
        <v>153</v>
      </c>
      <c r="H55" s="7">
        <f>ROUND(E55*G55,2)</f>
        <v>0</v>
      </c>
      <c r="J55" s="7">
        <f t="shared" si="8"/>
        <v>0</v>
      </c>
      <c r="L55" s="8">
        <f t="shared" si="9"/>
        <v>0</v>
      </c>
      <c r="N55" s="5">
        <f t="shared" si="10"/>
        <v>0</v>
      </c>
      <c r="O55" s="6">
        <v>20</v>
      </c>
      <c r="P55" s="6" t="s">
        <v>78</v>
      </c>
      <c r="V55" s="9" t="s">
        <v>154</v>
      </c>
      <c r="W55" s="10">
        <v>0.66600000000000004</v>
      </c>
      <c r="X55" s="3" t="s">
        <v>198</v>
      </c>
      <c r="Y55" s="3" t="s">
        <v>196</v>
      </c>
      <c r="Z55" s="6" t="s">
        <v>156</v>
      </c>
      <c r="AB55" s="6" t="s">
        <v>60</v>
      </c>
      <c r="AJ55" s="11" t="s">
        <v>157</v>
      </c>
      <c r="AK55" s="11" t="s">
        <v>82</v>
      </c>
    </row>
    <row r="56" spans="1:37">
      <c r="A56" s="1">
        <v>34</v>
      </c>
      <c r="B56" s="2" t="s">
        <v>150</v>
      </c>
      <c r="C56" s="3" t="s">
        <v>199</v>
      </c>
      <c r="D56" s="4" t="s">
        <v>200</v>
      </c>
      <c r="E56" s="5">
        <v>4</v>
      </c>
      <c r="F56" s="6" t="s">
        <v>113</v>
      </c>
      <c r="H56" s="7">
        <f>ROUND(E56*G56,2)</f>
        <v>0</v>
      </c>
      <c r="J56" s="7">
        <f t="shared" si="8"/>
        <v>0</v>
      </c>
      <c r="L56" s="8">
        <f t="shared" si="9"/>
        <v>0</v>
      </c>
      <c r="N56" s="5">
        <f t="shared" si="10"/>
        <v>0</v>
      </c>
      <c r="O56" s="6">
        <v>20</v>
      </c>
      <c r="P56" s="6" t="s">
        <v>78</v>
      </c>
      <c r="V56" s="9" t="s">
        <v>154</v>
      </c>
      <c r="W56" s="10">
        <v>0.152</v>
      </c>
      <c r="X56" s="3" t="s">
        <v>201</v>
      </c>
      <c r="Y56" s="3" t="s">
        <v>199</v>
      </c>
      <c r="Z56" s="6" t="s">
        <v>156</v>
      </c>
      <c r="AB56" s="6">
        <v>1</v>
      </c>
      <c r="AJ56" s="11" t="s">
        <v>157</v>
      </c>
      <c r="AK56" s="11" t="s">
        <v>82</v>
      </c>
    </row>
    <row r="57" spans="1:37">
      <c r="A57" s="1">
        <v>35</v>
      </c>
      <c r="B57" s="2" t="s">
        <v>150</v>
      </c>
      <c r="C57" s="3" t="s">
        <v>202</v>
      </c>
      <c r="D57" s="4" t="s">
        <v>203</v>
      </c>
      <c r="E57" s="5">
        <v>3</v>
      </c>
      <c r="F57" s="6" t="s">
        <v>113</v>
      </c>
      <c r="H57" s="7">
        <f>ROUND(E57*G57,2)</f>
        <v>0</v>
      </c>
      <c r="J57" s="7">
        <f t="shared" si="8"/>
        <v>0</v>
      </c>
      <c r="K57" s="8">
        <v>9.0000000000000006E-5</v>
      </c>
      <c r="L57" s="8">
        <f t="shared" si="9"/>
        <v>2.7E-4</v>
      </c>
      <c r="N57" s="5">
        <f t="shared" si="10"/>
        <v>0</v>
      </c>
      <c r="O57" s="6">
        <v>20</v>
      </c>
      <c r="P57" s="6" t="s">
        <v>78</v>
      </c>
      <c r="V57" s="9" t="s">
        <v>154</v>
      </c>
      <c r="W57" s="10">
        <v>0.82199999999999995</v>
      </c>
      <c r="X57" s="3" t="s">
        <v>204</v>
      </c>
      <c r="Y57" s="3" t="s">
        <v>202</v>
      </c>
      <c r="Z57" s="6" t="s">
        <v>156</v>
      </c>
      <c r="AB57" s="6">
        <v>1</v>
      </c>
      <c r="AJ57" s="11" t="s">
        <v>157</v>
      </c>
      <c r="AK57" s="11" t="s">
        <v>82</v>
      </c>
    </row>
    <row r="58" spans="1:37">
      <c r="A58" s="1">
        <v>36</v>
      </c>
      <c r="B58" s="2" t="s">
        <v>164</v>
      </c>
      <c r="C58" s="3" t="s">
        <v>205</v>
      </c>
      <c r="D58" s="4" t="s">
        <v>206</v>
      </c>
      <c r="E58" s="5">
        <v>3</v>
      </c>
      <c r="F58" s="6" t="s">
        <v>113</v>
      </c>
      <c r="I58" s="7">
        <f>ROUND(E58*G58,2)</f>
        <v>0</v>
      </c>
      <c r="J58" s="7">
        <f t="shared" si="8"/>
        <v>0</v>
      </c>
      <c r="L58" s="8">
        <f t="shared" si="9"/>
        <v>0</v>
      </c>
      <c r="N58" s="5">
        <f t="shared" si="10"/>
        <v>0</v>
      </c>
      <c r="O58" s="6">
        <v>20</v>
      </c>
      <c r="P58" s="6" t="s">
        <v>78</v>
      </c>
      <c r="V58" s="9" t="s">
        <v>61</v>
      </c>
      <c r="X58" s="3" t="s">
        <v>205</v>
      </c>
      <c r="Y58" s="3" t="s">
        <v>205</v>
      </c>
      <c r="Z58" s="6" t="s">
        <v>195</v>
      </c>
      <c r="AA58" s="3" t="s">
        <v>207</v>
      </c>
      <c r="AB58" s="6">
        <v>2</v>
      </c>
      <c r="AJ58" s="11" t="s">
        <v>168</v>
      </c>
      <c r="AK58" s="11" t="s">
        <v>82</v>
      </c>
    </row>
    <row r="59" spans="1:37">
      <c r="A59" s="1">
        <v>37</v>
      </c>
      <c r="B59" s="2" t="s">
        <v>150</v>
      </c>
      <c r="C59" s="3" t="s">
        <v>208</v>
      </c>
      <c r="D59" s="4" t="s">
        <v>209</v>
      </c>
      <c r="E59" s="5">
        <v>1</v>
      </c>
      <c r="F59" s="6" t="s">
        <v>113</v>
      </c>
      <c r="H59" s="7">
        <f>ROUND(E59*G59,2)</f>
        <v>0</v>
      </c>
      <c r="J59" s="7">
        <f t="shared" si="8"/>
        <v>0</v>
      </c>
      <c r="K59" s="8">
        <v>9.0000000000000006E-5</v>
      </c>
      <c r="L59" s="8">
        <f t="shared" si="9"/>
        <v>9.0000000000000006E-5</v>
      </c>
      <c r="N59" s="5">
        <f t="shared" si="10"/>
        <v>0</v>
      </c>
      <c r="O59" s="6">
        <v>20</v>
      </c>
      <c r="P59" s="6" t="s">
        <v>78</v>
      </c>
      <c r="V59" s="9" t="s">
        <v>154</v>
      </c>
      <c r="W59" s="10">
        <v>0.27400000000000002</v>
      </c>
      <c r="X59" s="3" t="s">
        <v>210</v>
      </c>
      <c r="Y59" s="3" t="s">
        <v>208</v>
      </c>
      <c r="Z59" s="6" t="s">
        <v>156</v>
      </c>
      <c r="AB59" s="6">
        <v>1</v>
      </c>
      <c r="AJ59" s="11" t="s">
        <v>157</v>
      </c>
      <c r="AK59" s="11" t="s">
        <v>82</v>
      </c>
    </row>
    <row r="60" spans="1:37">
      <c r="A60" s="1">
        <v>38</v>
      </c>
      <c r="B60" s="2" t="s">
        <v>164</v>
      </c>
      <c r="C60" s="3" t="s">
        <v>211</v>
      </c>
      <c r="D60" s="4" t="s">
        <v>212</v>
      </c>
      <c r="E60" s="5">
        <v>1</v>
      </c>
      <c r="F60" s="6" t="s">
        <v>113</v>
      </c>
      <c r="I60" s="7">
        <f>ROUND(E60*G60,2)</f>
        <v>0</v>
      </c>
      <c r="J60" s="7">
        <f t="shared" si="8"/>
        <v>0</v>
      </c>
      <c r="L60" s="8">
        <f t="shared" si="9"/>
        <v>0</v>
      </c>
      <c r="N60" s="5">
        <f t="shared" si="10"/>
        <v>0</v>
      </c>
      <c r="O60" s="6">
        <v>20</v>
      </c>
      <c r="P60" s="6" t="s">
        <v>78</v>
      </c>
      <c r="V60" s="9" t="s">
        <v>61</v>
      </c>
      <c r="X60" s="3" t="s">
        <v>211</v>
      </c>
      <c r="Y60" s="3" t="s">
        <v>211</v>
      </c>
      <c r="Z60" s="6" t="s">
        <v>213</v>
      </c>
      <c r="AA60" s="3" t="s">
        <v>214</v>
      </c>
      <c r="AB60" s="6">
        <v>2</v>
      </c>
      <c r="AJ60" s="11" t="s">
        <v>168</v>
      </c>
      <c r="AK60" s="11" t="s">
        <v>82</v>
      </c>
    </row>
    <row r="61" spans="1:37">
      <c r="A61" s="1">
        <v>39</v>
      </c>
      <c r="B61" s="2" t="s">
        <v>150</v>
      </c>
      <c r="C61" s="3" t="s">
        <v>215</v>
      </c>
      <c r="D61" s="4" t="s">
        <v>216</v>
      </c>
      <c r="E61" s="5">
        <v>7.4269999999999996</v>
      </c>
      <c r="F61" s="6" t="s">
        <v>51</v>
      </c>
      <c r="H61" s="7">
        <f>ROUND(E61*G61,2)</f>
        <v>0</v>
      </c>
      <c r="J61" s="7">
        <f t="shared" si="8"/>
        <v>0</v>
      </c>
      <c r="L61" s="8">
        <f t="shared" si="9"/>
        <v>0</v>
      </c>
      <c r="N61" s="5">
        <f t="shared" si="10"/>
        <v>0</v>
      </c>
      <c r="O61" s="6">
        <v>20</v>
      </c>
      <c r="P61" s="6" t="s">
        <v>78</v>
      </c>
      <c r="V61" s="9" t="s">
        <v>154</v>
      </c>
      <c r="X61" s="3" t="s">
        <v>217</v>
      </c>
      <c r="Y61" s="3" t="s">
        <v>215</v>
      </c>
      <c r="Z61" s="6" t="s">
        <v>218</v>
      </c>
      <c r="AB61" s="6">
        <v>1</v>
      </c>
      <c r="AJ61" s="11" t="s">
        <v>157</v>
      </c>
      <c r="AK61" s="11" t="s">
        <v>82</v>
      </c>
    </row>
    <row r="62" spans="1:37">
      <c r="D62" s="44" t="s">
        <v>219</v>
      </c>
      <c r="E62" s="45">
        <f>J62</f>
        <v>0</v>
      </c>
      <c r="H62" s="45">
        <f>SUM(H40:H61)</f>
        <v>0</v>
      </c>
      <c r="I62" s="45">
        <f>SUM(I40:I61)</f>
        <v>0</v>
      </c>
      <c r="J62" s="45">
        <f>SUM(J40:J61)</f>
        <v>0</v>
      </c>
      <c r="L62" s="46">
        <f>SUM(L40:L61)</f>
        <v>4.6580000000000003E-2</v>
      </c>
      <c r="N62" s="47">
        <f>SUM(N40:N61)</f>
        <v>0.20400000000000001</v>
      </c>
      <c r="W62" s="10">
        <f>SUM(W40:W61)</f>
        <v>15.763999999999996</v>
      </c>
    </row>
    <row r="64" spans="1:37">
      <c r="B64" s="3" t="s">
        <v>220</v>
      </c>
    </row>
    <row r="65" spans="1:37">
      <c r="A65" s="1">
        <v>40</v>
      </c>
      <c r="B65" s="2" t="s">
        <v>221</v>
      </c>
      <c r="C65" s="3" t="s">
        <v>222</v>
      </c>
      <c r="D65" s="4" t="s">
        <v>223</v>
      </c>
      <c r="E65" s="5">
        <v>1</v>
      </c>
      <c r="F65" s="6" t="s">
        <v>113</v>
      </c>
      <c r="H65" s="7">
        <f>ROUND(E65*G65,2)</f>
        <v>0</v>
      </c>
      <c r="J65" s="7">
        <f t="shared" ref="J65:J71" si="11">ROUND(E65*G65,2)</f>
        <v>0</v>
      </c>
      <c r="K65" s="8">
        <v>1.3999999999999999E-4</v>
      </c>
      <c r="L65" s="8">
        <f t="shared" ref="L65:L71" si="12">E65*K65</f>
        <v>1.3999999999999999E-4</v>
      </c>
      <c r="M65" s="5">
        <v>7.0000000000000007E-2</v>
      </c>
      <c r="N65" s="5">
        <f t="shared" ref="N65:N71" si="13">E65*M65</f>
        <v>7.0000000000000007E-2</v>
      </c>
      <c r="O65" s="6">
        <v>20</v>
      </c>
      <c r="P65" s="6" t="s">
        <v>78</v>
      </c>
      <c r="V65" s="9" t="s">
        <v>154</v>
      </c>
      <c r="W65" s="10">
        <v>0.41199999999999998</v>
      </c>
      <c r="X65" s="3" t="s">
        <v>224</v>
      </c>
      <c r="Y65" s="3" t="s">
        <v>222</v>
      </c>
      <c r="Z65" s="6" t="s">
        <v>225</v>
      </c>
      <c r="AB65" s="6" t="s">
        <v>60</v>
      </c>
      <c r="AJ65" s="11" t="s">
        <v>157</v>
      </c>
      <c r="AK65" s="11" t="s">
        <v>82</v>
      </c>
    </row>
    <row r="66" spans="1:37">
      <c r="A66" s="1">
        <v>41</v>
      </c>
      <c r="B66" s="2" t="s">
        <v>221</v>
      </c>
      <c r="C66" s="3" t="s">
        <v>226</v>
      </c>
      <c r="D66" s="4" t="s">
        <v>227</v>
      </c>
      <c r="E66" s="5">
        <v>1</v>
      </c>
      <c r="F66" s="6" t="s">
        <v>113</v>
      </c>
      <c r="H66" s="7">
        <f>ROUND(E66*G66,2)</f>
        <v>0</v>
      </c>
      <c r="J66" s="7">
        <f t="shared" si="11"/>
        <v>0</v>
      </c>
      <c r="L66" s="8">
        <f t="shared" si="12"/>
        <v>0</v>
      </c>
      <c r="N66" s="5">
        <f t="shared" si="13"/>
        <v>0</v>
      </c>
      <c r="O66" s="6">
        <v>20</v>
      </c>
      <c r="P66" s="6" t="s">
        <v>78</v>
      </c>
      <c r="V66" s="9" t="s">
        <v>154</v>
      </c>
      <c r="W66" s="10">
        <v>6.2E-2</v>
      </c>
      <c r="X66" s="3" t="s">
        <v>228</v>
      </c>
      <c r="Y66" s="3" t="s">
        <v>226</v>
      </c>
      <c r="Z66" s="6" t="s">
        <v>225</v>
      </c>
      <c r="AB66" s="6" t="s">
        <v>60</v>
      </c>
      <c r="AJ66" s="11" t="s">
        <v>157</v>
      </c>
      <c r="AK66" s="11" t="s">
        <v>82</v>
      </c>
    </row>
    <row r="67" spans="1:37">
      <c r="A67" s="1">
        <v>42</v>
      </c>
      <c r="B67" s="2" t="s">
        <v>221</v>
      </c>
      <c r="C67" s="3" t="s">
        <v>229</v>
      </c>
      <c r="D67" s="4" t="s">
        <v>230</v>
      </c>
      <c r="E67" s="5">
        <v>3</v>
      </c>
      <c r="F67" s="6" t="s">
        <v>77</v>
      </c>
      <c r="H67" s="7">
        <f>ROUND(E67*G67,2)</f>
        <v>0</v>
      </c>
      <c r="J67" s="7">
        <f t="shared" si="11"/>
        <v>0</v>
      </c>
      <c r="L67" s="8">
        <f t="shared" si="12"/>
        <v>0</v>
      </c>
      <c r="N67" s="5">
        <f t="shared" si="13"/>
        <v>0</v>
      </c>
      <c r="O67" s="6">
        <v>20</v>
      </c>
      <c r="P67" s="6" t="s">
        <v>78</v>
      </c>
      <c r="V67" s="9" t="s">
        <v>154</v>
      </c>
      <c r="W67" s="10">
        <v>9.2999999999999999E-2</v>
      </c>
      <c r="X67" s="3" t="s">
        <v>231</v>
      </c>
      <c r="Y67" s="3" t="s">
        <v>229</v>
      </c>
      <c r="Z67" s="6" t="s">
        <v>225</v>
      </c>
      <c r="AB67" s="6" t="s">
        <v>60</v>
      </c>
      <c r="AJ67" s="11" t="s">
        <v>157</v>
      </c>
      <c r="AK67" s="11" t="s">
        <v>82</v>
      </c>
    </row>
    <row r="68" spans="1:37">
      <c r="A68" s="1">
        <v>43</v>
      </c>
      <c r="B68" s="2" t="s">
        <v>221</v>
      </c>
      <c r="C68" s="3" t="s">
        <v>232</v>
      </c>
      <c r="D68" s="4" t="s">
        <v>233</v>
      </c>
      <c r="E68" s="5">
        <v>1</v>
      </c>
      <c r="F68" s="6" t="s">
        <v>113</v>
      </c>
      <c r="H68" s="7">
        <f>ROUND(E68*G68,2)</f>
        <v>0</v>
      </c>
      <c r="J68" s="7">
        <f t="shared" si="11"/>
        <v>0</v>
      </c>
      <c r="K68" s="8">
        <v>1.2999999999999999E-4</v>
      </c>
      <c r="L68" s="8">
        <f t="shared" si="12"/>
        <v>1.2999999999999999E-4</v>
      </c>
      <c r="N68" s="5">
        <f t="shared" si="13"/>
        <v>0</v>
      </c>
      <c r="O68" s="6">
        <v>20</v>
      </c>
      <c r="P68" s="6" t="s">
        <v>78</v>
      </c>
      <c r="V68" s="9" t="s">
        <v>154</v>
      </c>
      <c r="W68" s="10">
        <v>0.41199999999999998</v>
      </c>
      <c r="X68" s="3" t="s">
        <v>234</v>
      </c>
      <c r="Y68" s="3" t="s">
        <v>232</v>
      </c>
      <c r="Z68" s="6" t="s">
        <v>225</v>
      </c>
      <c r="AB68" s="6" t="s">
        <v>60</v>
      </c>
      <c r="AJ68" s="11" t="s">
        <v>157</v>
      </c>
      <c r="AK68" s="11" t="s">
        <v>82</v>
      </c>
    </row>
    <row r="69" spans="1:37">
      <c r="A69" s="1">
        <v>44</v>
      </c>
      <c r="B69" s="2" t="s">
        <v>164</v>
      </c>
      <c r="C69" s="3" t="s">
        <v>235</v>
      </c>
      <c r="D69" s="4" t="s">
        <v>236</v>
      </c>
      <c r="E69" s="5">
        <v>1</v>
      </c>
      <c r="F69" s="6" t="s">
        <v>237</v>
      </c>
      <c r="I69" s="7">
        <f>ROUND(E69*G69,2)</f>
        <v>0</v>
      </c>
      <c r="J69" s="7">
        <f t="shared" si="11"/>
        <v>0</v>
      </c>
      <c r="L69" s="8">
        <f t="shared" si="12"/>
        <v>0</v>
      </c>
      <c r="N69" s="5">
        <f t="shared" si="13"/>
        <v>0</v>
      </c>
      <c r="O69" s="6">
        <v>20</v>
      </c>
      <c r="P69" s="6" t="s">
        <v>78</v>
      </c>
      <c r="V69" s="9" t="s">
        <v>61</v>
      </c>
      <c r="X69" s="3" t="s">
        <v>194</v>
      </c>
      <c r="Y69" s="3" t="s">
        <v>235</v>
      </c>
      <c r="Z69" s="6" t="s">
        <v>238</v>
      </c>
      <c r="AA69" s="3" t="s">
        <v>78</v>
      </c>
      <c r="AB69" s="6">
        <v>2</v>
      </c>
      <c r="AJ69" s="11" t="s">
        <v>168</v>
      </c>
      <c r="AK69" s="11" t="s">
        <v>82</v>
      </c>
    </row>
    <row r="70" spans="1:37">
      <c r="A70" s="1">
        <v>45</v>
      </c>
      <c r="B70" s="2" t="s">
        <v>221</v>
      </c>
      <c r="C70" s="3" t="s">
        <v>239</v>
      </c>
      <c r="D70" s="4" t="s">
        <v>240</v>
      </c>
      <c r="E70" s="5">
        <v>3</v>
      </c>
      <c r="F70" s="6" t="s">
        <v>77</v>
      </c>
      <c r="H70" s="7">
        <f>ROUND(E70*G70,2)</f>
        <v>0</v>
      </c>
      <c r="J70" s="7">
        <f t="shared" si="11"/>
        <v>0</v>
      </c>
      <c r="L70" s="8">
        <f t="shared" si="12"/>
        <v>0</v>
      </c>
      <c r="N70" s="5">
        <f t="shared" si="13"/>
        <v>0</v>
      </c>
      <c r="O70" s="6">
        <v>20</v>
      </c>
      <c r="P70" s="6" t="s">
        <v>78</v>
      </c>
      <c r="V70" s="9" t="s">
        <v>154</v>
      </c>
      <c r="W70" s="10">
        <v>0.156</v>
      </c>
      <c r="X70" s="3" t="s">
        <v>241</v>
      </c>
      <c r="Y70" s="3" t="s">
        <v>239</v>
      </c>
      <c r="Z70" s="6" t="s">
        <v>225</v>
      </c>
      <c r="AB70" s="6" t="s">
        <v>60</v>
      </c>
      <c r="AJ70" s="11" t="s">
        <v>157</v>
      </c>
      <c r="AK70" s="11" t="s">
        <v>82</v>
      </c>
    </row>
    <row r="71" spans="1:37">
      <c r="A71" s="1">
        <v>46</v>
      </c>
      <c r="B71" s="2" t="s">
        <v>221</v>
      </c>
      <c r="C71" s="3" t="s">
        <v>242</v>
      </c>
      <c r="D71" s="4" t="s">
        <v>243</v>
      </c>
      <c r="E71" s="5">
        <v>0.312</v>
      </c>
      <c r="F71" s="6" t="s">
        <v>51</v>
      </c>
      <c r="H71" s="7">
        <f>ROUND(E71*G71,2)</f>
        <v>0</v>
      </c>
      <c r="J71" s="7">
        <f t="shared" si="11"/>
        <v>0</v>
      </c>
      <c r="L71" s="8">
        <f t="shared" si="12"/>
        <v>0</v>
      </c>
      <c r="N71" s="5">
        <f t="shared" si="13"/>
        <v>0</v>
      </c>
      <c r="O71" s="6">
        <v>20</v>
      </c>
      <c r="P71" s="6" t="s">
        <v>78</v>
      </c>
      <c r="V71" s="9" t="s">
        <v>154</v>
      </c>
      <c r="X71" s="3" t="s">
        <v>244</v>
      </c>
      <c r="Y71" s="3" t="s">
        <v>242</v>
      </c>
      <c r="Z71" s="6" t="s">
        <v>225</v>
      </c>
      <c r="AB71" s="6">
        <v>1</v>
      </c>
      <c r="AJ71" s="11" t="s">
        <v>157</v>
      </c>
      <c r="AK71" s="11" t="s">
        <v>82</v>
      </c>
    </row>
    <row r="72" spans="1:37">
      <c r="D72" s="44" t="s">
        <v>245</v>
      </c>
      <c r="E72" s="45">
        <f>J72</f>
        <v>0</v>
      </c>
      <c r="H72" s="45">
        <f>SUM(H64:H71)</f>
        <v>0</v>
      </c>
      <c r="I72" s="45">
        <f>SUM(I64:I71)</f>
        <v>0</v>
      </c>
      <c r="J72" s="45">
        <f>SUM(J64:J71)</f>
        <v>0</v>
      </c>
      <c r="L72" s="46">
        <f>SUM(L64:L71)</f>
        <v>2.6999999999999995E-4</v>
      </c>
      <c r="N72" s="47">
        <f>SUM(N64:N71)</f>
        <v>7.0000000000000007E-2</v>
      </c>
      <c r="W72" s="10">
        <f>SUM(W64:W71)</f>
        <v>1.1349999999999998</v>
      </c>
    </row>
    <row r="74" spans="1:37">
      <c r="B74" s="3" t="s">
        <v>246</v>
      </c>
    </row>
    <row r="75" spans="1:37">
      <c r="A75" s="1">
        <v>47</v>
      </c>
      <c r="B75" s="2" t="s">
        <v>247</v>
      </c>
      <c r="C75" s="3" t="s">
        <v>248</v>
      </c>
      <c r="D75" s="4" t="s">
        <v>249</v>
      </c>
      <c r="E75" s="5">
        <v>10.5</v>
      </c>
      <c r="F75" s="6" t="s">
        <v>250</v>
      </c>
      <c r="H75" s="7">
        <f>ROUND(E75*G75,2)</f>
        <v>0</v>
      </c>
      <c r="J75" s="7">
        <f>ROUND(E75*G75,2)</f>
        <v>0</v>
      </c>
      <c r="K75" s="8">
        <v>2.5999999999999998E-4</v>
      </c>
      <c r="L75" s="8">
        <f>E75*K75</f>
        <v>2.7299999999999998E-3</v>
      </c>
      <c r="N75" s="5">
        <f>E75*M75</f>
        <v>0</v>
      </c>
      <c r="O75" s="6">
        <v>20</v>
      </c>
      <c r="P75" s="6" t="s">
        <v>78</v>
      </c>
      <c r="V75" s="9" t="s">
        <v>154</v>
      </c>
      <c r="W75" s="10">
        <v>0.59899999999999998</v>
      </c>
      <c r="X75" s="3" t="s">
        <v>251</v>
      </c>
      <c r="Y75" s="3" t="s">
        <v>248</v>
      </c>
      <c r="Z75" s="6" t="s">
        <v>80</v>
      </c>
      <c r="AB75" s="6" t="s">
        <v>60</v>
      </c>
      <c r="AJ75" s="11" t="s">
        <v>157</v>
      </c>
      <c r="AK75" s="11" t="s">
        <v>82</v>
      </c>
    </row>
    <row r="76" spans="1:37">
      <c r="A76" s="1">
        <v>48</v>
      </c>
      <c r="B76" s="2" t="s">
        <v>247</v>
      </c>
      <c r="C76" s="3" t="s">
        <v>252</v>
      </c>
      <c r="D76" s="4" t="s">
        <v>253</v>
      </c>
      <c r="E76" s="5">
        <v>4.2</v>
      </c>
      <c r="F76" s="6" t="s">
        <v>77</v>
      </c>
      <c r="H76" s="7">
        <f>ROUND(E76*G76,2)</f>
        <v>0</v>
      </c>
      <c r="J76" s="7">
        <f>ROUND(E76*G76,2)</f>
        <v>0</v>
      </c>
      <c r="K76" s="8">
        <v>1.2E-4</v>
      </c>
      <c r="L76" s="8">
        <f>E76*K76</f>
        <v>5.04E-4</v>
      </c>
      <c r="N76" s="5">
        <f>E76*M76</f>
        <v>0</v>
      </c>
      <c r="O76" s="6">
        <v>20</v>
      </c>
      <c r="P76" s="6" t="s">
        <v>78</v>
      </c>
      <c r="V76" s="9" t="s">
        <v>154</v>
      </c>
      <c r="W76" s="10">
        <v>0.13400000000000001</v>
      </c>
      <c r="X76" s="3" t="s">
        <v>254</v>
      </c>
      <c r="Y76" s="3" t="s">
        <v>252</v>
      </c>
      <c r="Z76" s="6" t="s">
        <v>80</v>
      </c>
      <c r="AB76" s="6" t="s">
        <v>60</v>
      </c>
      <c r="AJ76" s="11" t="s">
        <v>157</v>
      </c>
      <c r="AK76" s="11" t="s">
        <v>82</v>
      </c>
    </row>
    <row r="77" spans="1:37">
      <c r="A77" s="1">
        <v>49</v>
      </c>
      <c r="B77" s="2" t="s">
        <v>247</v>
      </c>
      <c r="C77" s="3" t="s">
        <v>255</v>
      </c>
      <c r="D77" s="4" t="s">
        <v>256</v>
      </c>
      <c r="E77" s="5">
        <v>10.5</v>
      </c>
      <c r="F77" s="6" t="s">
        <v>250</v>
      </c>
      <c r="H77" s="7">
        <f>ROUND(E77*G77,2)</f>
        <v>0</v>
      </c>
      <c r="J77" s="7">
        <f>ROUND(E77*G77,2)</f>
        <v>0</v>
      </c>
      <c r="K77" s="8">
        <v>1.2019999999999999E-2</v>
      </c>
      <c r="L77" s="8">
        <f>E77*K77</f>
        <v>0.12620999999999999</v>
      </c>
      <c r="N77" s="5">
        <f>E77*M77</f>
        <v>0</v>
      </c>
      <c r="O77" s="6">
        <v>20</v>
      </c>
      <c r="P77" s="6" t="s">
        <v>78</v>
      </c>
      <c r="V77" s="9" t="s">
        <v>154</v>
      </c>
      <c r="W77" s="10">
        <v>3.3079999999999998</v>
      </c>
      <c r="X77" s="3" t="s">
        <v>257</v>
      </c>
      <c r="Y77" s="3" t="s">
        <v>255</v>
      </c>
      <c r="Z77" s="6" t="s">
        <v>80</v>
      </c>
      <c r="AB77" s="6" t="s">
        <v>60</v>
      </c>
      <c r="AJ77" s="11" t="s">
        <v>157</v>
      </c>
      <c r="AK77" s="11" t="s">
        <v>82</v>
      </c>
    </row>
    <row r="78" spans="1:37">
      <c r="A78" s="1">
        <v>50</v>
      </c>
      <c r="B78" s="2" t="s">
        <v>247</v>
      </c>
      <c r="C78" s="3" t="s">
        <v>258</v>
      </c>
      <c r="D78" s="4" t="s">
        <v>259</v>
      </c>
      <c r="E78" s="5">
        <v>1.788</v>
      </c>
      <c r="F78" s="6" t="s">
        <v>51</v>
      </c>
      <c r="H78" s="7">
        <f>ROUND(E78*G78,2)</f>
        <v>0</v>
      </c>
      <c r="J78" s="7">
        <f>ROUND(E78*G78,2)</f>
        <v>0</v>
      </c>
      <c r="L78" s="8">
        <f>E78*K78</f>
        <v>0</v>
      </c>
      <c r="N78" s="5">
        <f>E78*M78</f>
        <v>0</v>
      </c>
      <c r="O78" s="6">
        <v>20</v>
      </c>
      <c r="P78" s="6" t="s">
        <v>78</v>
      </c>
      <c r="V78" s="9" t="s">
        <v>154</v>
      </c>
      <c r="X78" s="3" t="s">
        <v>260</v>
      </c>
      <c r="Y78" s="3" t="s">
        <v>258</v>
      </c>
      <c r="Z78" s="6" t="s">
        <v>261</v>
      </c>
      <c r="AB78" s="6">
        <v>1</v>
      </c>
      <c r="AJ78" s="11" t="s">
        <v>157</v>
      </c>
      <c r="AK78" s="11" t="s">
        <v>82</v>
      </c>
    </row>
    <row r="79" spans="1:37">
      <c r="D79" s="44" t="s">
        <v>262</v>
      </c>
      <c r="E79" s="45">
        <f>J79</f>
        <v>0</v>
      </c>
      <c r="H79" s="45">
        <f>SUM(H74:H78)</f>
        <v>0</v>
      </c>
      <c r="I79" s="45">
        <f>SUM(I74:I78)</f>
        <v>0</v>
      </c>
      <c r="J79" s="45">
        <f>SUM(J74:J78)</f>
        <v>0</v>
      </c>
      <c r="L79" s="46">
        <f>SUM(L74:L78)</f>
        <v>0.12944399999999998</v>
      </c>
      <c r="N79" s="47">
        <f>SUM(N74:N78)</f>
        <v>0</v>
      </c>
      <c r="W79" s="10">
        <f>SUM(W74:W78)</f>
        <v>4.0409999999999995</v>
      </c>
    </row>
    <row r="81" spans="1:37">
      <c r="B81" s="3" t="s">
        <v>263</v>
      </c>
    </row>
    <row r="82" spans="1:37">
      <c r="A82" s="1">
        <v>51</v>
      </c>
      <c r="B82" s="2" t="s">
        <v>264</v>
      </c>
      <c r="C82" s="3" t="s">
        <v>265</v>
      </c>
      <c r="D82" s="4" t="s">
        <v>266</v>
      </c>
      <c r="E82" s="5">
        <v>8</v>
      </c>
      <c r="F82" s="6" t="s">
        <v>113</v>
      </c>
      <c r="H82" s="7">
        <f>ROUND(E82*G82,2)</f>
        <v>0</v>
      </c>
      <c r="J82" s="7">
        <f t="shared" ref="J82:J87" si="14">ROUND(E82*G82,2)</f>
        <v>0</v>
      </c>
      <c r="L82" s="8">
        <f t="shared" ref="L82:L87" si="15">E82*K82</f>
        <v>0</v>
      </c>
      <c r="N82" s="5">
        <f t="shared" ref="N82:N87" si="16">E82*M82</f>
        <v>0</v>
      </c>
      <c r="O82" s="6">
        <v>20</v>
      </c>
      <c r="P82" s="6" t="s">
        <v>78</v>
      </c>
      <c r="V82" s="9" t="s">
        <v>154</v>
      </c>
      <c r="W82" s="10">
        <v>13.231999999999999</v>
      </c>
      <c r="X82" s="3" t="s">
        <v>267</v>
      </c>
      <c r="Y82" s="3" t="s">
        <v>265</v>
      </c>
      <c r="Z82" s="6" t="s">
        <v>268</v>
      </c>
      <c r="AB82" s="6">
        <v>1</v>
      </c>
      <c r="AJ82" s="11" t="s">
        <v>157</v>
      </c>
      <c r="AK82" s="11" t="s">
        <v>82</v>
      </c>
    </row>
    <row r="83" spans="1:37">
      <c r="A83" s="1">
        <v>52</v>
      </c>
      <c r="B83" s="2" t="s">
        <v>164</v>
      </c>
      <c r="C83" s="3" t="s">
        <v>269</v>
      </c>
      <c r="D83" s="4" t="s">
        <v>270</v>
      </c>
      <c r="E83" s="5">
        <v>8</v>
      </c>
      <c r="F83" s="6" t="s">
        <v>113</v>
      </c>
      <c r="I83" s="7">
        <f>ROUND(E83*G83,2)</f>
        <v>0</v>
      </c>
      <c r="J83" s="7">
        <f t="shared" si="14"/>
        <v>0</v>
      </c>
      <c r="K83" s="8">
        <v>1.2E-2</v>
      </c>
      <c r="L83" s="8">
        <f t="shared" si="15"/>
        <v>9.6000000000000002E-2</v>
      </c>
      <c r="N83" s="5">
        <f t="shared" si="16"/>
        <v>0</v>
      </c>
      <c r="O83" s="6">
        <v>20</v>
      </c>
      <c r="P83" s="6" t="s">
        <v>78</v>
      </c>
      <c r="V83" s="9" t="s">
        <v>61</v>
      </c>
      <c r="X83" s="3" t="s">
        <v>194</v>
      </c>
      <c r="Y83" s="3" t="s">
        <v>269</v>
      </c>
      <c r="Z83" s="6" t="s">
        <v>271</v>
      </c>
      <c r="AA83" s="3" t="s">
        <v>78</v>
      </c>
      <c r="AB83" s="6">
        <v>2</v>
      </c>
      <c r="AJ83" s="11" t="s">
        <v>168</v>
      </c>
      <c r="AK83" s="11" t="s">
        <v>82</v>
      </c>
    </row>
    <row r="84" spans="1:37">
      <c r="A84" s="1">
        <v>53</v>
      </c>
      <c r="B84" s="2" t="s">
        <v>264</v>
      </c>
      <c r="C84" s="3" t="s">
        <v>272</v>
      </c>
      <c r="D84" s="4" t="s">
        <v>273</v>
      </c>
      <c r="E84" s="5">
        <v>8</v>
      </c>
      <c r="F84" s="6" t="s">
        <v>113</v>
      </c>
      <c r="H84" s="7">
        <f>ROUND(E84*G84,2)</f>
        <v>0</v>
      </c>
      <c r="J84" s="7">
        <f t="shared" si="14"/>
        <v>0</v>
      </c>
      <c r="L84" s="8">
        <f t="shared" si="15"/>
        <v>0</v>
      </c>
      <c r="M84" s="5">
        <v>1E-3</v>
      </c>
      <c r="N84" s="5">
        <f t="shared" si="16"/>
        <v>8.0000000000000002E-3</v>
      </c>
      <c r="O84" s="6">
        <v>20</v>
      </c>
      <c r="P84" s="6" t="s">
        <v>78</v>
      </c>
      <c r="V84" s="9" t="s">
        <v>154</v>
      </c>
      <c r="W84" s="10">
        <v>1.4079999999999999</v>
      </c>
      <c r="X84" s="3" t="s">
        <v>274</v>
      </c>
      <c r="Y84" s="3" t="s">
        <v>272</v>
      </c>
      <c r="Z84" s="6" t="s">
        <v>268</v>
      </c>
      <c r="AB84" s="6" t="s">
        <v>60</v>
      </c>
      <c r="AJ84" s="11" t="s">
        <v>157</v>
      </c>
      <c r="AK84" s="11" t="s">
        <v>82</v>
      </c>
    </row>
    <row r="85" spans="1:37">
      <c r="A85" s="1">
        <v>54</v>
      </c>
      <c r="B85" s="2" t="s">
        <v>264</v>
      </c>
      <c r="C85" s="3" t="s">
        <v>275</v>
      </c>
      <c r="D85" s="4" t="s">
        <v>276</v>
      </c>
      <c r="E85" s="5">
        <v>8</v>
      </c>
      <c r="F85" s="6" t="s">
        <v>113</v>
      </c>
      <c r="H85" s="7">
        <f>ROUND(E85*G85,2)</f>
        <v>0</v>
      </c>
      <c r="J85" s="7">
        <f t="shared" si="14"/>
        <v>0</v>
      </c>
      <c r="L85" s="8">
        <f t="shared" si="15"/>
        <v>0</v>
      </c>
      <c r="N85" s="5">
        <f t="shared" si="16"/>
        <v>0</v>
      </c>
      <c r="O85" s="6">
        <v>20</v>
      </c>
      <c r="P85" s="6" t="s">
        <v>78</v>
      </c>
      <c r="V85" s="9" t="s">
        <v>154</v>
      </c>
      <c r="W85" s="10">
        <v>47.463999999999999</v>
      </c>
      <c r="X85" s="3" t="s">
        <v>194</v>
      </c>
      <c r="Y85" s="3" t="s">
        <v>275</v>
      </c>
      <c r="Z85" s="6" t="s">
        <v>268</v>
      </c>
      <c r="AB85" s="6">
        <v>1</v>
      </c>
      <c r="AJ85" s="11" t="s">
        <v>157</v>
      </c>
      <c r="AK85" s="11" t="s">
        <v>82</v>
      </c>
    </row>
    <row r="86" spans="1:37">
      <c r="A86" s="1">
        <v>55</v>
      </c>
      <c r="B86" s="2" t="s">
        <v>164</v>
      </c>
      <c r="C86" s="3" t="s">
        <v>277</v>
      </c>
      <c r="D86" s="4" t="s">
        <v>278</v>
      </c>
      <c r="E86" s="5">
        <v>8</v>
      </c>
      <c r="F86" s="6" t="s">
        <v>113</v>
      </c>
      <c r="I86" s="7">
        <f>ROUND(E86*G86,2)</f>
        <v>0</v>
      </c>
      <c r="J86" s="7">
        <f t="shared" si="14"/>
        <v>0</v>
      </c>
      <c r="K86" s="8">
        <v>5.0000000000000002E-5</v>
      </c>
      <c r="L86" s="8">
        <f t="shared" si="15"/>
        <v>4.0000000000000002E-4</v>
      </c>
      <c r="N86" s="5">
        <f t="shared" si="16"/>
        <v>0</v>
      </c>
      <c r="O86" s="6">
        <v>20</v>
      </c>
      <c r="P86" s="6" t="s">
        <v>78</v>
      </c>
      <c r="V86" s="9" t="s">
        <v>61</v>
      </c>
      <c r="X86" s="3" t="s">
        <v>194</v>
      </c>
      <c r="Y86" s="3" t="s">
        <v>277</v>
      </c>
      <c r="Z86" s="6" t="s">
        <v>279</v>
      </c>
      <c r="AA86" s="3" t="s">
        <v>78</v>
      </c>
      <c r="AB86" s="6">
        <v>2</v>
      </c>
      <c r="AJ86" s="11" t="s">
        <v>168</v>
      </c>
      <c r="AK86" s="11" t="s">
        <v>82</v>
      </c>
    </row>
    <row r="87" spans="1:37">
      <c r="A87" s="1">
        <v>56</v>
      </c>
      <c r="B87" s="2" t="s">
        <v>264</v>
      </c>
      <c r="C87" s="3" t="s">
        <v>280</v>
      </c>
      <c r="D87" s="4" t="s">
        <v>281</v>
      </c>
      <c r="E87" s="5">
        <v>15.802</v>
      </c>
      <c r="F87" s="6" t="s">
        <v>51</v>
      </c>
      <c r="H87" s="7">
        <f>ROUND(E87*G87,2)</f>
        <v>0</v>
      </c>
      <c r="J87" s="7">
        <f t="shared" si="14"/>
        <v>0</v>
      </c>
      <c r="L87" s="8">
        <f t="shared" si="15"/>
        <v>0</v>
      </c>
      <c r="N87" s="5">
        <f t="shared" si="16"/>
        <v>0</v>
      </c>
      <c r="O87" s="6">
        <v>20</v>
      </c>
      <c r="P87" s="6" t="s">
        <v>78</v>
      </c>
      <c r="V87" s="9" t="s">
        <v>154</v>
      </c>
      <c r="X87" s="3" t="s">
        <v>282</v>
      </c>
      <c r="Y87" s="3" t="s">
        <v>280</v>
      </c>
      <c r="Z87" s="6" t="s">
        <v>261</v>
      </c>
      <c r="AB87" s="6">
        <v>1</v>
      </c>
      <c r="AJ87" s="11" t="s">
        <v>157</v>
      </c>
      <c r="AK87" s="11" t="s">
        <v>82</v>
      </c>
    </row>
    <row r="88" spans="1:37">
      <c r="D88" s="44" t="s">
        <v>283</v>
      </c>
      <c r="E88" s="45">
        <f>J88</f>
        <v>0</v>
      </c>
      <c r="H88" s="45">
        <f>SUM(H81:H87)</f>
        <v>0</v>
      </c>
      <c r="I88" s="45">
        <f>SUM(I81:I87)</f>
        <v>0</v>
      </c>
      <c r="J88" s="45">
        <f>SUM(J81:J87)</f>
        <v>0</v>
      </c>
      <c r="L88" s="46">
        <f>SUM(L81:L87)</f>
        <v>9.64E-2</v>
      </c>
      <c r="N88" s="47">
        <f>SUM(N81:N87)</f>
        <v>8.0000000000000002E-3</v>
      </c>
      <c r="W88" s="10">
        <f>SUM(W81:W87)</f>
        <v>62.103999999999999</v>
      </c>
    </row>
    <row r="90" spans="1:37">
      <c r="B90" s="3" t="s">
        <v>284</v>
      </c>
    </row>
    <row r="91" spans="1:37">
      <c r="A91" s="1">
        <v>57</v>
      </c>
      <c r="B91" s="2" t="s">
        <v>285</v>
      </c>
      <c r="C91" s="3" t="s">
        <v>286</v>
      </c>
      <c r="D91" s="4" t="s">
        <v>287</v>
      </c>
      <c r="E91" s="5">
        <v>4.8</v>
      </c>
      <c r="F91" s="6" t="s">
        <v>250</v>
      </c>
      <c r="H91" s="7">
        <f>ROUND(E91*G91,2)</f>
        <v>0</v>
      </c>
      <c r="J91" s="7">
        <f t="shared" ref="J91:J97" si="17">ROUND(E91*G91,2)</f>
        <v>0</v>
      </c>
      <c r="L91" s="8">
        <f t="shared" ref="L91:L97" si="18">E91*K91</f>
        <v>0</v>
      </c>
      <c r="N91" s="5">
        <f t="shared" ref="N91:N97" si="19">E91*M91</f>
        <v>0</v>
      </c>
      <c r="O91" s="6">
        <v>20</v>
      </c>
      <c r="P91" s="6" t="s">
        <v>78</v>
      </c>
      <c r="V91" s="9" t="s">
        <v>154</v>
      </c>
      <c r="W91" s="10">
        <v>0.35</v>
      </c>
      <c r="X91" s="3" t="s">
        <v>288</v>
      </c>
      <c r="Y91" s="3" t="s">
        <v>286</v>
      </c>
      <c r="Z91" s="6" t="s">
        <v>188</v>
      </c>
      <c r="AB91" s="6">
        <v>1</v>
      </c>
      <c r="AJ91" s="11" t="s">
        <v>157</v>
      </c>
      <c r="AK91" s="11" t="s">
        <v>82</v>
      </c>
    </row>
    <row r="92" spans="1:37">
      <c r="A92" s="1">
        <v>58</v>
      </c>
      <c r="B92" s="2" t="s">
        <v>164</v>
      </c>
      <c r="C92" s="3" t="s">
        <v>289</v>
      </c>
      <c r="D92" s="4" t="s">
        <v>290</v>
      </c>
      <c r="E92" s="5">
        <v>5.1029999999999998</v>
      </c>
      <c r="F92" s="6" t="s">
        <v>250</v>
      </c>
      <c r="I92" s="7">
        <f>ROUND(E92*G92,2)</f>
        <v>0</v>
      </c>
      <c r="J92" s="7">
        <f t="shared" si="17"/>
        <v>0</v>
      </c>
      <c r="K92" s="8">
        <v>7.6999999999999996E-4</v>
      </c>
      <c r="L92" s="8">
        <f t="shared" si="18"/>
        <v>3.9293099999999992E-3</v>
      </c>
      <c r="N92" s="5">
        <f t="shared" si="19"/>
        <v>0</v>
      </c>
      <c r="O92" s="6">
        <v>20</v>
      </c>
      <c r="P92" s="6" t="s">
        <v>78</v>
      </c>
      <c r="V92" s="9" t="s">
        <v>61</v>
      </c>
      <c r="X92" s="3" t="s">
        <v>289</v>
      </c>
      <c r="Y92" s="3" t="s">
        <v>289</v>
      </c>
      <c r="Z92" s="6" t="s">
        <v>291</v>
      </c>
      <c r="AA92" s="3" t="s">
        <v>78</v>
      </c>
      <c r="AB92" s="6">
        <v>2</v>
      </c>
      <c r="AJ92" s="11" t="s">
        <v>168</v>
      </c>
      <c r="AK92" s="11" t="s">
        <v>82</v>
      </c>
    </row>
    <row r="93" spans="1:37">
      <c r="A93" s="1">
        <v>59</v>
      </c>
      <c r="B93" s="2" t="s">
        <v>285</v>
      </c>
      <c r="C93" s="3" t="s">
        <v>292</v>
      </c>
      <c r="D93" s="4" t="s">
        <v>293</v>
      </c>
      <c r="E93" s="5">
        <v>13.06</v>
      </c>
      <c r="F93" s="6" t="s">
        <v>77</v>
      </c>
      <c r="H93" s="7">
        <f>ROUND(E93*G93,2)</f>
        <v>0</v>
      </c>
      <c r="J93" s="7">
        <f t="shared" si="17"/>
        <v>0</v>
      </c>
      <c r="K93" s="8">
        <v>4.9100000000000003E-3</v>
      </c>
      <c r="L93" s="8">
        <f t="shared" si="18"/>
        <v>6.4124600000000004E-2</v>
      </c>
      <c r="N93" s="5">
        <f t="shared" si="19"/>
        <v>0</v>
      </c>
      <c r="O93" s="6">
        <v>20</v>
      </c>
      <c r="P93" s="6" t="s">
        <v>78</v>
      </c>
      <c r="V93" s="9" t="s">
        <v>154</v>
      </c>
      <c r="W93" s="10">
        <v>9.5079999999999991</v>
      </c>
      <c r="X93" s="3" t="s">
        <v>294</v>
      </c>
      <c r="Y93" s="3" t="s">
        <v>292</v>
      </c>
      <c r="Z93" s="6" t="s">
        <v>295</v>
      </c>
      <c r="AB93" s="6" t="s">
        <v>60</v>
      </c>
      <c r="AJ93" s="11" t="s">
        <v>157</v>
      </c>
      <c r="AK93" s="11" t="s">
        <v>82</v>
      </c>
    </row>
    <row r="94" spans="1:37">
      <c r="A94" s="1">
        <v>60</v>
      </c>
      <c r="B94" s="2" t="s">
        <v>164</v>
      </c>
      <c r="C94" s="3" t="s">
        <v>296</v>
      </c>
      <c r="D94" s="4" t="s">
        <v>359</v>
      </c>
      <c r="E94" s="5">
        <v>13.712999999999999</v>
      </c>
      <c r="F94" s="6" t="s">
        <v>77</v>
      </c>
      <c r="I94" s="7">
        <f>ROUND(E94*G94,2)</f>
        <v>0</v>
      </c>
      <c r="J94" s="7">
        <f t="shared" si="17"/>
        <v>0</v>
      </c>
      <c r="K94" s="8">
        <v>1.7500000000000002E-2</v>
      </c>
      <c r="L94" s="8">
        <f t="shared" si="18"/>
        <v>0.23997750000000001</v>
      </c>
      <c r="N94" s="5">
        <f t="shared" si="19"/>
        <v>0</v>
      </c>
      <c r="O94" s="6">
        <v>20</v>
      </c>
      <c r="P94" s="6" t="s">
        <v>78</v>
      </c>
      <c r="V94" s="9" t="s">
        <v>61</v>
      </c>
      <c r="X94" s="3" t="s">
        <v>296</v>
      </c>
      <c r="Y94" s="3" t="s">
        <v>296</v>
      </c>
      <c r="Z94" s="6" t="s">
        <v>297</v>
      </c>
      <c r="AA94" s="3" t="s">
        <v>78</v>
      </c>
      <c r="AB94" s="6">
        <v>8</v>
      </c>
      <c r="AJ94" s="11" t="s">
        <v>168</v>
      </c>
      <c r="AK94" s="11" t="s">
        <v>82</v>
      </c>
    </row>
    <row r="95" spans="1:37">
      <c r="A95" s="1">
        <v>61</v>
      </c>
      <c r="B95" s="2" t="s">
        <v>285</v>
      </c>
      <c r="C95" s="3" t="s">
        <v>298</v>
      </c>
      <c r="D95" s="4" t="s">
        <v>299</v>
      </c>
      <c r="E95" s="5">
        <v>13.06</v>
      </c>
      <c r="F95" s="6" t="s">
        <v>77</v>
      </c>
      <c r="H95" s="7">
        <f>ROUND(E95*G95,2)</f>
        <v>0</v>
      </c>
      <c r="J95" s="7">
        <f t="shared" si="17"/>
        <v>0</v>
      </c>
      <c r="L95" s="8">
        <f t="shared" si="18"/>
        <v>0</v>
      </c>
      <c r="N95" s="5">
        <f t="shared" si="19"/>
        <v>0</v>
      </c>
      <c r="O95" s="6">
        <v>20</v>
      </c>
      <c r="P95" s="6" t="s">
        <v>78</v>
      </c>
      <c r="V95" s="9" t="s">
        <v>154</v>
      </c>
      <c r="W95" s="10">
        <v>0.39200000000000002</v>
      </c>
      <c r="X95" s="3" t="s">
        <v>300</v>
      </c>
      <c r="Y95" s="3" t="s">
        <v>298</v>
      </c>
      <c r="Z95" s="6" t="s">
        <v>295</v>
      </c>
      <c r="AB95" s="6">
        <v>1</v>
      </c>
      <c r="AJ95" s="11" t="s">
        <v>157</v>
      </c>
      <c r="AK95" s="11" t="s">
        <v>82</v>
      </c>
    </row>
    <row r="96" spans="1:37">
      <c r="A96" s="1">
        <v>62</v>
      </c>
      <c r="B96" s="2" t="s">
        <v>285</v>
      </c>
      <c r="C96" s="3" t="s">
        <v>301</v>
      </c>
      <c r="D96" s="4" t="s">
        <v>302</v>
      </c>
      <c r="E96" s="5">
        <v>13.06</v>
      </c>
      <c r="F96" s="6" t="s">
        <v>77</v>
      </c>
      <c r="H96" s="7">
        <f>ROUND(E96*G96,2)</f>
        <v>0</v>
      </c>
      <c r="J96" s="7">
        <f t="shared" si="17"/>
        <v>0</v>
      </c>
      <c r="L96" s="8">
        <f t="shared" si="18"/>
        <v>0</v>
      </c>
      <c r="N96" s="5">
        <f t="shared" si="19"/>
        <v>0</v>
      </c>
      <c r="O96" s="6">
        <v>20</v>
      </c>
      <c r="P96" s="6" t="s">
        <v>78</v>
      </c>
      <c r="V96" s="9" t="s">
        <v>154</v>
      </c>
      <c r="W96" s="10">
        <v>3.4220000000000002</v>
      </c>
      <c r="X96" s="3" t="s">
        <v>303</v>
      </c>
      <c r="Y96" s="3" t="s">
        <v>301</v>
      </c>
      <c r="Z96" s="6" t="s">
        <v>295</v>
      </c>
      <c r="AB96" s="6">
        <v>1</v>
      </c>
      <c r="AJ96" s="11" t="s">
        <v>157</v>
      </c>
      <c r="AK96" s="11" t="s">
        <v>82</v>
      </c>
    </row>
    <row r="97" spans="1:37">
      <c r="A97" s="1">
        <v>63</v>
      </c>
      <c r="B97" s="2" t="s">
        <v>285</v>
      </c>
      <c r="C97" s="3" t="s">
        <v>304</v>
      </c>
      <c r="D97" s="4" t="s">
        <v>305</v>
      </c>
      <c r="E97" s="5">
        <v>4.4139999999999997</v>
      </c>
      <c r="F97" s="6" t="s">
        <v>51</v>
      </c>
      <c r="H97" s="7">
        <f>ROUND(E97*G97,2)</f>
        <v>0</v>
      </c>
      <c r="J97" s="7">
        <f t="shared" si="17"/>
        <v>0</v>
      </c>
      <c r="L97" s="8">
        <f t="shared" si="18"/>
        <v>0</v>
      </c>
      <c r="N97" s="5">
        <f t="shared" si="19"/>
        <v>0</v>
      </c>
      <c r="O97" s="6">
        <v>20</v>
      </c>
      <c r="P97" s="6" t="s">
        <v>78</v>
      </c>
      <c r="V97" s="9" t="s">
        <v>154</v>
      </c>
      <c r="X97" s="3" t="s">
        <v>306</v>
      </c>
      <c r="Y97" s="3" t="s">
        <v>304</v>
      </c>
      <c r="Z97" s="6" t="s">
        <v>295</v>
      </c>
      <c r="AB97" s="6">
        <v>1</v>
      </c>
      <c r="AJ97" s="11" t="s">
        <v>157</v>
      </c>
      <c r="AK97" s="11" t="s">
        <v>82</v>
      </c>
    </row>
    <row r="98" spans="1:37">
      <c r="D98" s="44" t="s">
        <v>307</v>
      </c>
      <c r="E98" s="45">
        <f>J98</f>
        <v>0</v>
      </c>
      <c r="H98" s="45">
        <f>SUM(H90:H97)</f>
        <v>0</v>
      </c>
      <c r="I98" s="45">
        <f>SUM(I90:I97)</f>
        <v>0</v>
      </c>
      <c r="J98" s="45">
        <f>SUM(J90:J97)</f>
        <v>0</v>
      </c>
      <c r="L98" s="46">
        <f>SUM(L90:L97)</f>
        <v>0.30803141000000001</v>
      </c>
      <c r="N98" s="47">
        <f>SUM(N90:N97)</f>
        <v>0</v>
      </c>
      <c r="W98" s="10">
        <f>SUM(W90:W97)</f>
        <v>13.671999999999999</v>
      </c>
    </row>
    <row r="100" spans="1:37">
      <c r="B100" s="3" t="s">
        <v>308</v>
      </c>
    </row>
    <row r="101" spans="1:37" ht="21">
      <c r="A101" s="1">
        <v>64</v>
      </c>
      <c r="B101" s="2" t="s">
        <v>285</v>
      </c>
      <c r="C101" s="3" t="s">
        <v>309</v>
      </c>
      <c r="D101" s="4" t="s">
        <v>310</v>
      </c>
      <c r="E101" s="5">
        <v>45.47</v>
      </c>
      <c r="F101" s="6" t="s">
        <v>77</v>
      </c>
      <c r="H101" s="7">
        <f>ROUND(E101*G101,2)</f>
        <v>0</v>
      </c>
      <c r="J101" s="7">
        <f>ROUND(E101*G101,2)</f>
        <v>0</v>
      </c>
      <c r="K101" s="8">
        <v>5.0000000000000001E-4</v>
      </c>
      <c r="L101" s="8">
        <f>E101*K101</f>
        <v>2.2734999999999998E-2</v>
      </c>
      <c r="N101" s="5">
        <f>E101*M101</f>
        <v>0</v>
      </c>
      <c r="O101" s="6">
        <v>20</v>
      </c>
      <c r="P101" s="6" t="s">
        <v>78</v>
      </c>
      <c r="V101" s="9" t="s">
        <v>154</v>
      </c>
      <c r="W101" s="10">
        <v>96.084000000000003</v>
      </c>
      <c r="X101" s="3" t="s">
        <v>311</v>
      </c>
      <c r="Y101" s="3" t="s">
        <v>309</v>
      </c>
      <c r="Z101" s="6" t="s">
        <v>188</v>
      </c>
      <c r="AB101" s="6">
        <v>1</v>
      </c>
      <c r="AJ101" s="11" t="s">
        <v>157</v>
      </c>
      <c r="AK101" s="11" t="s">
        <v>82</v>
      </c>
    </row>
    <row r="102" spans="1:37">
      <c r="A102" s="1">
        <v>65</v>
      </c>
      <c r="B102" s="2" t="s">
        <v>164</v>
      </c>
      <c r="C102" s="3" t="s">
        <v>312</v>
      </c>
      <c r="D102" s="4" t="s">
        <v>360</v>
      </c>
      <c r="E102" s="5">
        <v>40.247</v>
      </c>
      <c r="F102" s="6" t="s">
        <v>77</v>
      </c>
      <c r="I102" s="7">
        <f>ROUND(E102*G102,2)</f>
        <v>0</v>
      </c>
      <c r="J102" s="7">
        <f>ROUND(E102*G102,2)</f>
        <v>0</v>
      </c>
      <c r="K102" s="8">
        <v>3.2000000000000001E-2</v>
      </c>
      <c r="L102" s="8">
        <f>E102*K102</f>
        <v>1.2879039999999999</v>
      </c>
      <c r="N102" s="5">
        <f>E102*M102</f>
        <v>0</v>
      </c>
      <c r="O102" s="6">
        <v>20</v>
      </c>
      <c r="P102" s="6" t="s">
        <v>78</v>
      </c>
      <c r="V102" s="9" t="s">
        <v>61</v>
      </c>
      <c r="X102" s="3" t="s">
        <v>312</v>
      </c>
      <c r="Y102" s="3" t="s">
        <v>312</v>
      </c>
      <c r="Z102" s="6" t="s">
        <v>313</v>
      </c>
      <c r="AA102" s="3" t="s">
        <v>78</v>
      </c>
      <c r="AB102" s="6">
        <v>8</v>
      </c>
      <c r="AJ102" s="11" t="s">
        <v>168</v>
      </c>
      <c r="AK102" s="11" t="s">
        <v>82</v>
      </c>
    </row>
    <row r="103" spans="1:37">
      <c r="A103" s="1">
        <v>66</v>
      </c>
      <c r="B103" s="2" t="s">
        <v>164</v>
      </c>
      <c r="C103" s="3" t="s">
        <v>312</v>
      </c>
      <c r="D103" s="4" t="s">
        <v>361</v>
      </c>
      <c r="E103" s="5">
        <v>7.4969999999999999</v>
      </c>
      <c r="F103" s="6" t="s">
        <v>77</v>
      </c>
      <c r="I103" s="7">
        <f>ROUND(E103*G103,2)</f>
        <v>0</v>
      </c>
      <c r="J103" s="7">
        <f>ROUND(E103*G103,2)</f>
        <v>0</v>
      </c>
      <c r="K103" s="8">
        <v>3.2000000000000001E-2</v>
      </c>
      <c r="L103" s="8">
        <f>E103*K103</f>
        <v>0.23990400000000001</v>
      </c>
      <c r="N103" s="5">
        <f>E103*M103</f>
        <v>0</v>
      </c>
      <c r="O103" s="6">
        <v>20</v>
      </c>
      <c r="X103" s="3"/>
      <c r="Y103" s="3"/>
      <c r="AA103" s="3"/>
    </row>
    <row r="104" spans="1:37" ht="21">
      <c r="A104" s="1">
        <v>67</v>
      </c>
      <c r="B104" s="2" t="s">
        <v>285</v>
      </c>
      <c r="C104" s="3" t="s">
        <v>314</v>
      </c>
      <c r="D104" s="4" t="s">
        <v>315</v>
      </c>
      <c r="E104" s="5">
        <v>24.064</v>
      </c>
      <c r="F104" s="6" t="s">
        <v>51</v>
      </c>
      <c r="H104" s="7">
        <f>ROUND(E104*G104,2)</f>
        <v>0</v>
      </c>
      <c r="J104" s="7">
        <f>ROUND(E104*G104,2)</f>
        <v>0</v>
      </c>
      <c r="L104" s="8">
        <f>E104*K104</f>
        <v>0</v>
      </c>
      <c r="N104" s="5">
        <f>E104*M104</f>
        <v>0</v>
      </c>
      <c r="O104" s="6">
        <v>20</v>
      </c>
      <c r="P104" s="6" t="s">
        <v>78</v>
      </c>
      <c r="V104" s="9" t="s">
        <v>154</v>
      </c>
      <c r="X104" s="3" t="s">
        <v>316</v>
      </c>
      <c r="Y104" s="3" t="s">
        <v>314</v>
      </c>
      <c r="Z104" s="6" t="s">
        <v>295</v>
      </c>
      <c r="AB104" s="6">
        <v>1</v>
      </c>
      <c r="AJ104" s="11" t="s">
        <v>157</v>
      </c>
      <c r="AK104" s="11" t="s">
        <v>82</v>
      </c>
    </row>
    <row r="105" spans="1:37">
      <c r="D105" s="44" t="s">
        <v>317</v>
      </c>
      <c r="E105" s="45">
        <f>J105</f>
        <v>0</v>
      </c>
      <c r="H105" s="45">
        <f>SUM(H100:H104)</f>
        <v>0</v>
      </c>
      <c r="I105" s="45">
        <f>SUM(I100:I104)</f>
        <v>0</v>
      </c>
      <c r="J105" s="45">
        <f>SUM(J100:J104)</f>
        <v>0</v>
      </c>
      <c r="L105" s="46">
        <f>SUM(L100:L104)</f>
        <v>1.5505429999999998</v>
      </c>
      <c r="N105" s="47">
        <f>SUM(N100:N104)</f>
        <v>0</v>
      </c>
      <c r="W105" s="10">
        <f>SUM(W100:W104)</f>
        <v>96.084000000000003</v>
      </c>
    </row>
    <row r="107" spans="1:37">
      <c r="B107" s="3" t="s">
        <v>318</v>
      </c>
    </row>
    <row r="108" spans="1:37">
      <c r="A108" s="1">
        <v>68</v>
      </c>
      <c r="B108" s="2" t="s">
        <v>319</v>
      </c>
      <c r="C108" s="3" t="s">
        <v>320</v>
      </c>
      <c r="D108" s="4" t="s">
        <v>321</v>
      </c>
      <c r="E108" s="5">
        <v>7.2640000000000002</v>
      </c>
      <c r="F108" s="6" t="s">
        <v>77</v>
      </c>
      <c r="H108" s="7">
        <f>ROUND(E108*G108,2)</f>
        <v>0</v>
      </c>
      <c r="J108" s="7">
        <f>ROUND(E108*G108,2)</f>
        <v>0</v>
      </c>
      <c r="L108" s="8">
        <f>E108*K108</f>
        <v>0</v>
      </c>
      <c r="N108" s="5">
        <f>E108*M108</f>
        <v>0</v>
      </c>
      <c r="O108" s="6">
        <v>20</v>
      </c>
      <c r="P108" s="6" t="s">
        <v>78</v>
      </c>
      <c r="V108" s="9" t="s">
        <v>154</v>
      </c>
      <c r="W108" s="10">
        <v>0.70499999999999996</v>
      </c>
      <c r="X108" s="3" t="s">
        <v>322</v>
      </c>
      <c r="Y108" s="3" t="s">
        <v>320</v>
      </c>
      <c r="Z108" s="6" t="s">
        <v>110</v>
      </c>
      <c r="AB108" s="6" t="s">
        <v>60</v>
      </c>
      <c r="AJ108" s="11" t="s">
        <v>157</v>
      </c>
      <c r="AK108" s="11" t="s">
        <v>82</v>
      </c>
    </row>
    <row r="109" spans="1:37">
      <c r="A109" s="1">
        <v>69</v>
      </c>
      <c r="B109" s="2" t="s">
        <v>319</v>
      </c>
      <c r="C109" s="3" t="s">
        <v>323</v>
      </c>
      <c r="D109" s="4" t="s">
        <v>324</v>
      </c>
      <c r="E109" s="5">
        <v>7.2640000000000002</v>
      </c>
      <c r="F109" s="6" t="s">
        <v>77</v>
      </c>
      <c r="H109" s="7">
        <f>ROUND(E109*G109,2)</f>
        <v>0</v>
      </c>
      <c r="J109" s="7">
        <f>ROUND(E109*G109,2)</f>
        <v>0</v>
      </c>
      <c r="L109" s="8">
        <f>E109*K109</f>
        <v>0</v>
      </c>
      <c r="N109" s="5">
        <f>E109*M109</f>
        <v>0</v>
      </c>
      <c r="O109" s="6">
        <v>20</v>
      </c>
      <c r="P109" s="6" t="s">
        <v>78</v>
      </c>
      <c r="V109" s="9" t="s">
        <v>154</v>
      </c>
      <c r="W109" s="10">
        <v>3.7989999999999999</v>
      </c>
      <c r="X109" s="3" t="s">
        <v>325</v>
      </c>
      <c r="Y109" s="3" t="s">
        <v>323</v>
      </c>
      <c r="Z109" s="6" t="s">
        <v>110</v>
      </c>
      <c r="AB109" s="6" t="s">
        <v>60</v>
      </c>
      <c r="AJ109" s="11" t="s">
        <v>157</v>
      </c>
      <c r="AK109" s="11" t="s">
        <v>82</v>
      </c>
    </row>
    <row r="110" spans="1:37">
      <c r="A110" s="1">
        <v>70</v>
      </c>
      <c r="B110" s="2" t="s">
        <v>319</v>
      </c>
      <c r="C110" s="3" t="s">
        <v>326</v>
      </c>
      <c r="D110" s="4" t="s">
        <v>327</v>
      </c>
      <c r="E110" s="5">
        <v>7.2640000000000002</v>
      </c>
      <c r="F110" s="6" t="s">
        <v>77</v>
      </c>
      <c r="H110" s="7">
        <f>ROUND(E110*G110,2)</f>
        <v>0</v>
      </c>
      <c r="J110" s="7">
        <f>ROUND(E110*G110,2)</f>
        <v>0</v>
      </c>
      <c r="K110" s="8">
        <v>2.3000000000000001E-4</v>
      </c>
      <c r="L110" s="8">
        <f>E110*K110</f>
        <v>1.6707200000000001E-3</v>
      </c>
      <c r="N110" s="5">
        <f>E110*M110</f>
        <v>0</v>
      </c>
      <c r="O110" s="6">
        <v>20</v>
      </c>
      <c r="P110" s="6" t="s">
        <v>78</v>
      </c>
      <c r="V110" s="9" t="s">
        <v>154</v>
      </c>
      <c r="W110" s="10">
        <v>2.6509999999999998</v>
      </c>
      <c r="X110" s="3" t="s">
        <v>328</v>
      </c>
      <c r="Y110" s="3" t="s">
        <v>326</v>
      </c>
      <c r="Z110" s="6" t="s">
        <v>329</v>
      </c>
      <c r="AB110" s="6" t="s">
        <v>60</v>
      </c>
      <c r="AJ110" s="11" t="s">
        <v>157</v>
      </c>
      <c r="AK110" s="11" t="s">
        <v>82</v>
      </c>
    </row>
    <row r="111" spans="1:37">
      <c r="A111" s="1">
        <v>71</v>
      </c>
      <c r="B111" s="2" t="s">
        <v>319</v>
      </c>
      <c r="C111" s="3" t="s">
        <v>330</v>
      </c>
      <c r="D111" s="4" t="s">
        <v>331</v>
      </c>
      <c r="E111" s="5">
        <v>7.2640000000000002</v>
      </c>
      <c r="F111" s="6" t="s">
        <v>77</v>
      </c>
      <c r="H111" s="7">
        <f>ROUND(E111*G111,2)</f>
        <v>0</v>
      </c>
      <c r="J111" s="7">
        <f>ROUND(E111*G111,2)</f>
        <v>0</v>
      </c>
      <c r="K111" s="8">
        <v>8.0000000000000007E-5</v>
      </c>
      <c r="L111" s="8">
        <f>E111*K111</f>
        <v>5.8112000000000007E-4</v>
      </c>
      <c r="N111" s="5">
        <f>E111*M111</f>
        <v>0</v>
      </c>
      <c r="O111" s="6">
        <v>20</v>
      </c>
      <c r="P111" s="6" t="s">
        <v>78</v>
      </c>
      <c r="V111" s="9" t="s">
        <v>154</v>
      </c>
      <c r="W111" s="10">
        <v>0.95199999999999996</v>
      </c>
      <c r="X111" s="3" t="s">
        <v>332</v>
      </c>
      <c r="Y111" s="3" t="s">
        <v>330</v>
      </c>
      <c r="Z111" s="6" t="s">
        <v>329</v>
      </c>
      <c r="AB111" s="6" t="s">
        <v>60</v>
      </c>
      <c r="AJ111" s="11" t="s">
        <v>157</v>
      </c>
      <c r="AK111" s="11" t="s">
        <v>82</v>
      </c>
    </row>
    <row r="112" spans="1:37">
      <c r="D112" s="44" t="s">
        <v>333</v>
      </c>
      <c r="E112" s="45">
        <f>J112</f>
        <v>0</v>
      </c>
      <c r="H112" s="45">
        <f>SUM(H107:H111)</f>
        <v>0</v>
      </c>
      <c r="I112" s="45">
        <f>SUM(I107:I111)</f>
        <v>0</v>
      </c>
      <c r="J112" s="45">
        <f>SUM(J107:J111)</f>
        <v>0</v>
      </c>
      <c r="L112" s="46">
        <f>SUM(L107:L111)</f>
        <v>2.2518400000000002E-3</v>
      </c>
      <c r="N112" s="47">
        <f>SUM(N107:N111)</f>
        <v>0</v>
      </c>
      <c r="W112" s="10">
        <f>SUM(W107:W111)</f>
        <v>8.1069999999999993</v>
      </c>
    </row>
    <row r="114" spans="1:37">
      <c r="B114" s="3" t="s">
        <v>334</v>
      </c>
    </row>
    <row r="115" spans="1:37" ht="21">
      <c r="A115" s="1">
        <v>72</v>
      </c>
      <c r="B115" s="2" t="s">
        <v>335</v>
      </c>
      <c r="C115" s="3" t="s">
        <v>336</v>
      </c>
      <c r="D115" s="4" t="s">
        <v>337</v>
      </c>
      <c r="E115" s="5">
        <v>85.734999999999999</v>
      </c>
      <c r="F115" s="6" t="s">
        <v>77</v>
      </c>
      <c r="H115" s="7">
        <f>ROUND(E115*G115,2)</f>
        <v>0</v>
      </c>
      <c r="J115" s="7">
        <f>ROUND(E115*G115,2)</f>
        <v>0</v>
      </c>
      <c r="L115" s="8">
        <f>E115*K115</f>
        <v>0</v>
      </c>
      <c r="N115" s="5">
        <f>E115*M115</f>
        <v>0</v>
      </c>
      <c r="O115" s="6">
        <v>20</v>
      </c>
      <c r="P115" s="6" t="s">
        <v>78</v>
      </c>
      <c r="V115" s="9" t="s">
        <v>154</v>
      </c>
      <c r="W115" s="10">
        <v>8.1449999999999996</v>
      </c>
      <c r="X115" s="3" t="s">
        <v>338</v>
      </c>
      <c r="Y115" s="3" t="s">
        <v>336</v>
      </c>
      <c r="Z115" s="6" t="s">
        <v>110</v>
      </c>
      <c r="AB115" s="6">
        <v>1</v>
      </c>
      <c r="AJ115" s="11" t="s">
        <v>157</v>
      </c>
      <c r="AK115" s="11" t="s">
        <v>82</v>
      </c>
    </row>
    <row r="116" spans="1:37">
      <c r="A116" s="1">
        <v>73</v>
      </c>
      <c r="B116" s="2" t="s">
        <v>335</v>
      </c>
      <c r="C116" s="3" t="s">
        <v>339</v>
      </c>
      <c r="D116" s="4" t="s">
        <v>340</v>
      </c>
      <c r="E116" s="5">
        <v>72.86</v>
      </c>
      <c r="F116" s="6" t="s">
        <v>77</v>
      </c>
      <c r="H116" s="7">
        <f>ROUND(E116*G116,2)</f>
        <v>0</v>
      </c>
      <c r="J116" s="7">
        <f>ROUND(E116*G116,2)</f>
        <v>0</v>
      </c>
      <c r="K116" s="8">
        <v>8.0000000000000007E-5</v>
      </c>
      <c r="L116" s="8">
        <f>E116*K116</f>
        <v>5.8288000000000003E-3</v>
      </c>
      <c r="N116" s="5">
        <f>E116*M116</f>
        <v>0</v>
      </c>
      <c r="O116" s="6">
        <v>20</v>
      </c>
      <c r="P116" s="6" t="s">
        <v>78</v>
      </c>
      <c r="V116" s="9" t="s">
        <v>154</v>
      </c>
      <c r="W116" s="10">
        <v>1.7490000000000001</v>
      </c>
      <c r="X116" s="3" t="s">
        <v>194</v>
      </c>
      <c r="Y116" s="3" t="s">
        <v>339</v>
      </c>
      <c r="Z116" s="6" t="s">
        <v>329</v>
      </c>
      <c r="AB116" s="6">
        <v>1</v>
      </c>
      <c r="AJ116" s="11" t="s">
        <v>157</v>
      </c>
      <c r="AK116" s="11" t="s">
        <v>82</v>
      </c>
    </row>
    <row r="117" spans="1:37">
      <c r="A117" s="1">
        <v>74</v>
      </c>
      <c r="B117" s="2" t="s">
        <v>335</v>
      </c>
      <c r="C117" s="3" t="s">
        <v>341</v>
      </c>
      <c r="D117" s="4" t="s">
        <v>342</v>
      </c>
      <c r="E117" s="5">
        <v>72.86</v>
      </c>
      <c r="F117" s="6" t="s">
        <v>77</v>
      </c>
      <c r="H117" s="7">
        <f>ROUND(E117*G117,2)</f>
        <v>0</v>
      </c>
      <c r="J117" s="7">
        <f>ROUND(E117*G117,2)</f>
        <v>0</v>
      </c>
      <c r="K117" s="8">
        <v>2.9999999999999997E-4</v>
      </c>
      <c r="L117" s="8">
        <f>E117*K117</f>
        <v>2.1857999999999999E-2</v>
      </c>
      <c r="N117" s="5">
        <f>E117*M117</f>
        <v>0</v>
      </c>
      <c r="O117" s="6">
        <v>20</v>
      </c>
      <c r="P117" s="6" t="s">
        <v>78</v>
      </c>
      <c r="V117" s="9" t="s">
        <v>154</v>
      </c>
      <c r="W117" s="10">
        <v>9.3260000000000005</v>
      </c>
      <c r="X117" s="3" t="s">
        <v>343</v>
      </c>
      <c r="Y117" s="3" t="s">
        <v>341</v>
      </c>
      <c r="Z117" s="6" t="s">
        <v>329</v>
      </c>
      <c r="AB117" s="6">
        <v>1</v>
      </c>
      <c r="AJ117" s="11" t="s">
        <v>157</v>
      </c>
      <c r="AK117" s="11" t="s">
        <v>82</v>
      </c>
    </row>
    <row r="118" spans="1:37">
      <c r="A118" s="1">
        <v>75</v>
      </c>
      <c r="B118" s="2" t="s">
        <v>335</v>
      </c>
      <c r="C118" s="3" t="s">
        <v>344</v>
      </c>
      <c r="D118" s="4" t="s">
        <v>345</v>
      </c>
      <c r="E118" s="5">
        <v>25.501000000000001</v>
      </c>
      <c r="F118" s="6" t="s">
        <v>77</v>
      </c>
      <c r="H118" s="7">
        <f>ROUND(E118*G118,2)</f>
        <v>0</v>
      </c>
      <c r="J118" s="7">
        <f>ROUND(E118*G118,2)</f>
        <v>0</v>
      </c>
      <c r="K118" s="8">
        <v>3.0000000000000001E-5</v>
      </c>
      <c r="L118" s="8">
        <f>E118*K118</f>
        <v>7.6503000000000009E-4</v>
      </c>
      <c r="N118" s="5">
        <f>E118*M118</f>
        <v>0</v>
      </c>
      <c r="O118" s="6">
        <v>20</v>
      </c>
      <c r="P118" s="6" t="s">
        <v>78</v>
      </c>
      <c r="V118" s="9" t="s">
        <v>154</v>
      </c>
      <c r="W118" s="10">
        <v>4.2839999999999998</v>
      </c>
      <c r="X118" s="3" t="s">
        <v>346</v>
      </c>
      <c r="Y118" s="3" t="s">
        <v>344</v>
      </c>
      <c r="Z118" s="6" t="s">
        <v>329</v>
      </c>
      <c r="AB118" s="6">
        <v>1</v>
      </c>
      <c r="AJ118" s="11" t="s">
        <v>157</v>
      </c>
      <c r="AK118" s="11" t="s">
        <v>82</v>
      </c>
    </row>
    <row r="119" spans="1:37">
      <c r="D119" s="44" t="s">
        <v>347</v>
      </c>
      <c r="E119" s="45">
        <f>J119</f>
        <v>0</v>
      </c>
      <c r="H119" s="45">
        <f>SUM(H114:H118)</f>
        <v>0</v>
      </c>
      <c r="I119" s="45">
        <f>SUM(I114:I118)</f>
        <v>0</v>
      </c>
      <c r="J119" s="45">
        <f>SUM(J114:J118)</f>
        <v>0</v>
      </c>
      <c r="L119" s="46">
        <f>SUM(L114:L118)</f>
        <v>2.8451829999999997E-2</v>
      </c>
      <c r="N119" s="47">
        <f>SUM(N114:N118)</f>
        <v>0</v>
      </c>
      <c r="W119" s="10">
        <f>SUM(W114:W118)</f>
        <v>23.503999999999998</v>
      </c>
    </row>
    <row r="121" spans="1:37">
      <c r="D121" s="44" t="s">
        <v>348</v>
      </c>
      <c r="E121" s="47">
        <f>J121</f>
        <v>0</v>
      </c>
      <c r="H121" s="45">
        <f>+H62+H72+H79+H88+H98+H105+H112+H119</f>
        <v>0</v>
      </c>
      <c r="I121" s="45">
        <f>+I62+I72+I79+I88+I98+I105+I112+I119</f>
        <v>0</v>
      </c>
      <c r="J121" s="45">
        <f>+J62+J72+J79+J88+J98+J105+J112+J119</f>
        <v>0</v>
      </c>
      <c r="L121" s="46">
        <f>+L62+L72+L79+L88+L98+L105+L112+L119</f>
        <v>2.1619720799999995</v>
      </c>
      <c r="N121" s="47">
        <f>+N62+N72+N79+N88+N98+N105+N112+N119</f>
        <v>0.28200000000000003</v>
      </c>
      <c r="W121" s="10">
        <f>+W62+W72+W79+W88+W98+W105+W112+W119</f>
        <v>224.411</v>
      </c>
    </row>
    <row r="123" spans="1:37">
      <c r="B123" s="43" t="s">
        <v>349</v>
      </c>
    </row>
    <row r="124" spans="1:37">
      <c r="B124" s="3" t="s">
        <v>350</v>
      </c>
    </row>
    <row r="125" spans="1:37" ht="21">
      <c r="A125" s="1">
        <v>76</v>
      </c>
      <c r="B125" s="2" t="s">
        <v>351</v>
      </c>
      <c r="C125" s="3" t="s">
        <v>352</v>
      </c>
      <c r="D125" s="4" t="s">
        <v>353</v>
      </c>
      <c r="E125" s="5">
        <v>1</v>
      </c>
      <c r="F125" s="6" t="s">
        <v>153</v>
      </c>
      <c r="H125" s="7">
        <f>ROUND(E125*G125,2)</f>
        <v>0</v>
      </c>
      <c r="J125" s="7">
        <f>ROUND(E125*G125,2)</f>
        <v>0</v>
      </c>
      <c r="L125" s="8">
        <f>E125*K125</f>
        <v>0</v>
      </c>
      <c r="N125" s="5">
        <f>E125*M125</f>
        <v>0</v>
      </c>
      <c r="O125" s="6">
        <v>20</v>
      </c>
      <c r="P125" s="6" t="s">
        <v>78</v>
      </c>
      <c r="V125" s="9" t="s">
        <v>354</v>
      </c>
      <c r="X125" s="3" t="s">
        <v>352</v>
      </c>
      <c r="Y125" s="3" t="s">
        <v>352</v>
      </c>
      <c r="Z125" s="6" t="s">
        <v>188</v>
      </c>
      <c r="AB125" s="6">
        <v>7</v>
      </c>
      <c r="AJ125" s="11" t="s">
        <v>355</v>
      </c>
      <c r="AK125" s="11" t="s">
        <v>82</v>
      </c>
    </row>
    <row r="126" spans="1:37">
      <c r="D126" s="44" t="s">
        <v>356</v>
      </c>
      <c r="E126" s="45">
        <f>J126</f>
        <v>0</v>
      </c>
      <c r="H126" s="45">
        <f>SUM(H123:H125)</f>
        <v>0</v>
      </c>
      <c r="I126" s="45">
        <f>SUM(I123:I125)</f>
        <v>0</v>
      </c>
      <c r="J126" s="45">
        <f>SUM(J123:J125)</f>
        <v>0</v>
      </c>
      <c r="L126" s="46">
        <f>SUM(L123:L125)</f>
        <v>0</v>
      </c>
      <c r="N126" s="47">
        <f>SUM(N123:N125)</f>
        <v>0</v>
      </c>
      <c r="W126" s="10">
        <f>SUM(W123:W125)</f>
        <v>0</v>
      </c>
    </row>
    <row r="128" spans="1:37">
      <c r="D128" s="44" t="s">
        <v>357</v>
      </c>
      <c r="E128" s="45">
        <f>J128</f>
        <v>0</v>
      </c>
      <c r="H128" s="45">
        <f>+H126</f>
        <v>0</v>
      </c>
      <c r="I128" s="45">
        <f>+I126</f>
        <v>0</v>
      </c>
      <c r="J128" s="45">
        <f>+J126</f>
        <v>0</v>
      </c>
      <c r="L128" s="46">
        <f>+L126</f>
        <v>0</v>
      </c>
      <c r="N128" s="47">
        <f>+N126</f>
        <v>0</v>
      </c>
      <c r="W128" s="10">
        <f>+W126</f>
        <v>0</v>
      </c>
    </row>
    <row r="130" spans="4:23">
      <c r="D130" s="49" t="s">
        <v>358</v>
      </c>
      <c r="E130" s="45">
        <f>J130</f>
        <v>0</v>
      </c>
      <c r="H130" s="45">
        <f>+H38+H121+H128</f>
        <v>0</v>
      </c>
      <c r="I130" s="45">
        <f>+I38+I121+I128</f>
        <v>0</v>
      </c>
      <c r="J130" s="45">
        <f>+J38+J121+J128</f>
        <v>0</v>
      </c>
      <c r="L130" s="46">
        <f>+L38+L121+L128</f>
        <v>5.2253617800000001</v>
      </c>
      <c r="N130" s="47">
        <f>+N38+N121+N128</f>
        <v>7.1200650000000003</v>
      </c>
      <c r="W130" s="10">
        <f>+W38+W121+W128</f>
        <v>389.35</v>
      </c>
    </row>
  </sheetData>
  <sheetProtection selectLockedCells="1" selectUnlockedCells="1"/>
  <mergeCells count="2">
    <mergeCell ref="K9:L9"/>
    <mergeCell ref="M9:N9"/>
  </mergeCells>
  <phoneticPr fontId="0" type="noConversion"/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22DE-32FD-4DAA-9087-8642C459375F}">
  <dimension ref="A1:AK136"/>
  <sheetViews>
    <sheetView showGridLines="0" zoomScale="115" zoomScaleNormal="115" workbookViewId="0">
      <selection activeCell="AI10" sqref="AI10"/>
    </sheetView>
  </sheetViews>
  <sheetFormatPr defaultColWidth="9.08984375" defaultRowHeight="10.5"/>
  <cols>
    <col min="1" max="1" width="6.6328125" style="73" customWidth="1"/>
    <col min="2" max="2" width="3.6328125" style="83" customWidth="1"/>
    <col min="3" max="3" width="13" style="75" customWidth="1"/>
    <col min="4" max="4" width="35.6328125" style="76" customWidth="1"/>
    <col min="5" max="5" width="10.6328125" style="77" customWidth="1"/>
    <col min="6" max="6" width="5.36328125" style="78" customWidth="1"/>
    <col min="7" max="7" width="8.6328125" style="79" customWidth="1"/>
    <col min="8" max="9" width="9.6328125" style="79" hidden="1" customWidth="1"/>
    <col min="10" max="10" width="9.6328125" style="79" customWidth="1"/>
    <col min="11" max="11" width="7.453125" style="80" hidden="1" customWidth="1"/>
    <col min="12" max="12" width="8.36328125" style="80" hidden="1" customWidth="1"/>
    <col min="13" max="13" width="9.08984375" style="77" hidden="1" customWidth="1"/>
    <col min="14" max="14" width="7" style="77" hidden="1" customWidth="1"/>
    <col min="15" max="15" width="3.54296875" style="78" customWidth="1"/>
    <col min="16" max="16" width="12.6328125" style="78" hidden="1" customWidth="1"/>
    <col min="17" max="19" width="13.36328125" style="77" hidden="1" customWidth="1"/>
    <col min="20" max="20" width="10.54296875" style="81" hidden="1" customWidth="1"/>
    <col min="21" max="21" width="10.36328125" style="81" hidden="1" customWidth="1"/>
    <col min="22" max="22" width="5.6328125" style="81" hidden="1" customWidth="1"/>
    <col min="23" max="23" width="9.08984375" style="82" hidden="1" customWidth="1"/>
    <col min="24" max="25" width="5.6328125" style="78" hidden="1" customWidth="1"/>
    <col min="26" max="26" width="7.54296875" style="78" hidden="1" customWidth="1"/>
    <col min="27" max="27" width="24.90625" style="78" hidden="1" customWidth="1"/>
    <col min="28" max="28" width="4.36328125" style="78" hidden="1" customWidth="1"/>
    <col min="29" max="29" width="8.36328125" style="78" hidden="1" customWidth="1"/>
    <col min="30" max="30" width="8.6328125" style="78" hidden="1" customWidth="1"/>
    <col min="31" max="34" width="9.08984375" style="78" hidden="1" customWidth="1"/>
    <col min="35" max="35" width="9.08984375" style="53"/>
    <col min="36" max="37" width="0" style="53" hidden="1" customWidth="1"/>
    <col min="38" max="256" width="9.08984375" style="53"/>
    <col min="257" max="257" width="6.6328125" style="53" customWidth="1"/>
    <col min="258" max="258" width="3.6328125" style="53" customWidth="1"/>
    <col min="259" max="259" width="13" style="53" customWidth="1"/>
    <col min="260" max="260" width="35.6328125" style="53" customWidth="1"/>
    <col min="261" max="261" width="10.6328125" style="53" customWidth="1"/>
    <col min="262" max="262" width="5.36328125" style="53" customWidth="1"/>
    <col min="263" max="263" width="8.6328125" style="53" customWidth="1"/>
    <col min="264" max="265" width="0" style="53" hidden="1" customWidth="1"/>
    <col min="266" max="266" width="9.6328125" style="53" customWidth="1"/>
    <col min="267" max="270" width="0" style="53" hidden="1" customWidth="1"/>
    <col min="271" max="271" width="3.54296875" style="53" customWidth="1"/>
    <col min="272" max="290" width="0" style="53" hidden="1" customWidth="1"/>
    <col min="291" max="291" width="9.08984375" style="53"/>
    <col min="292" max="293" width="0" style="53" hidden="1" customWidth="1"/>
    <col min="294" max="512" width="9.08984375" style="53"/>
    <col min="513" max="513" width="6.6328125" style="53" customWidth="1"/>
    <col min="514" max="514" width="3.6328125" style="53" customWidth="1"/>
    <col min="515" max="515" width="13" style="53" customWidth="1"/>
    <col min="516" max="516" width="35.6328125" style="53" customWidth="1"/>
    <col min="517" max="517" width="10.6328125" style="53" customWidth="1"/>
    <col min="518" max="518" width="5.36328125" style="53" customWidth="1"/>
    <col min="519" max="519" width="8.6328125" style="53" customWidth="1"/>
    <col min="520" max="521" width="0" style="53" hidden="1" customWidth="1"/>
    <col min="522" max="522" width="9.6328125" style="53" customWidth="1"/>
    <col min="523" max="526" width="0" style="53" hidden="1" customWidth="1"/>
    <col min="527" max="527" width="3.54296875" style="53" customWidth="1"/>
    <col min="528" max="546" width="0" style="53" hidden="1" customWidth="1"/>
    <col min="547" max="547" width="9.08984375" style="53"/>
    <col min="548" max="549" width="0" style="53" hidden="1" customWidth="1"/>
    <col min="550" max="768" width="9.08984375" style="53"/>
    <col min="769" max="769" width="6.6328125" style="53" customWidth="1"/>
    <col min="770" max="770" width="3.6328125" style="53" customWidth="1"/>
    <col min="771" max="771" width="13" style="53" customWidth="1"/>
    <col min="772" max="772" width="35.6328125" style="53" customWidth="1"/>
    <col min="773" max="773" width="10.6328125" style="53" customWidth="1"/>
    <col min="774" max="774" width="5.36328125" style="53" customWidth="1"/>
    <col min="775" max="775" width="8.6328125" style="53" customWidth="1"/>
    <col min="776" max="777" width="0" style="53" hidden="1" customWidth="1"/>
    <col min="778" max="778" width="9.6328125" style="53" customWidth="1"/>
    <col min="779" max="782" width="0" style="53" hidden="1" customWidth="1"/>
    <col min="783" max="783" width="3.54296875" style="53" customWidth="1"/>
    <col min="784" max="802" width="0" style="53" hidden="1" customWidth="1"/>
    <col min="803" max="803" width="9.08984375" style="53"/>
    <col min="804" max="805" width="0" style="53" hidden="1" customWidth="1"/>
    <col min="806" max="1024" width="9.08984375" style="53"/>
    <col min="1025" max="1025" width="6.6328125" style="53" customWidth="1"/>
    <col min="1026" max="1026" width="3.6328125" style="53" customWidth="1"/>
    <col min="1027" max="1027" width="13" style="53" customWidth="1"/>
    <col min="1028" max="1028" width="35.6328125" style="53" customWidth="1"/>
    <col min="1029" max="1029" width="10.6328125" style="53" customWidth="1"/>
    <col min="1030" max="1030" width="5.36328125" style="53" customWidth="1"/>
    <col min="1031" max="1031" width="8.6328125" style="53" customWidth="1"/>
    <col min="1032" max="1033" width="0" style="53" hidden="1" customWidth="1"/>
    <col min="1034" max="1034" width="9.6328125" style="53" customWidth="1"/>
    <col min="1035" max="1038" width="0" style="53" hidden="1" customWidth="1"/>
    <col min="1039" max="1039" width="3.54296875" style="53" customWidth="1"/>
    <col min="1040" max="1058" width="0" style="53" hidden="1" customWidth="1"/>
    <col min="1059" max="1059" width="9.08984375" style="53"/>
    <col min="1060" max="1061" width="0" style="53" hidden="1" customWidth="1"/>
    <col min="1062" max="1280" width="9.08984375" style="53"/>
    <col min="1281" max="1281" width="6.6328125" style="53" customWidth="1"/>
    <col min="1282" max="1282" width="3.6328125" style="53" customWidth="1"/>
    <col min="1283" max="1283" width="13" style="53" customWidth="1"/>
    <col min="1284" max="1284" width="35.6328125" style="53" customWidth="1"/>
    <col min="1285" max="1285" width="10.6328125" style="53" customWidth="1"/>
    <col min="1286" max="1286" width="5.36328125" style="53" customWidth="1"/>
    <col min="1287" max="1287" width="8.6328125" style="53" customWidth="1"/>
    <col min="1288" max="1289" width="0" style="53" hidden="1" customWidth="1"/>
    <col min="1290" max="1290" width="9.6328125" style="53" customWidth="1"/>
    <col min="1291" max="1294" width="0" style="53" hidden="1" customWidth="1"/>
    <col min="1295" max="1295" width="3.54296875" style="53" customWidth="1"/>
    <col min="1296" max="1314" width="0" style="53" hidden="1" customWidth="1"/>
    <col min="1315" max="1315" width="9.08984375" style="53"/>
    <col min="1316" max="1317" width="0" style="53" hidden="1" customWidth="1"/>
    <col min="1318" max="1536" width="9.08984375" style="53"/>
    <col min="1537" max="1537" width="6.6328125" style="53" customWidth="1"/>
    <col min="1538" max="1538" width="3.6328125" style="53" customWidth="1"/>
    <col min="1539" max="1539" width="13" style="53" customWidth="1"/>
    <col min="1540" max="1540" width="35.6328125" style="53" customWidth="1"/>
    <col min="1541" max="1541" width="10.6328125" style="53" customWidth="1"/>
    <col min="1542" max="1542" width="5.36328125" style="53" customWidth="1"/>
    <col min="1543" max="1543" width="8.6328125" style="53" customWidth="1"/>
    <col min="1544" max="1545" width="0" style="53" hidden="1" customWidth="1"/>
    <col min="1546" max="1546" width="9.6328125" style="53" customWidth="1"/>
    <col min="1547" max="1550" width="0" style="53" hidden="1" customWidth="1"/>
    <col min="1551" max="1551" width="3.54296875" style="53" customWidth="1"/>
    <col min="1552" max="1570" width="0" style="53" hidden="1" customWidth="1"/>
    <col min="1571" max="1571" width="9.08984375" style="53"/>
    <col min="1572" max="1573" width="0" style="53" hidden="1" customWidth="1"/>
    <col min="1574" max="1792" width="9.08984375" style="53"/>
    <col min="1793" max="1793" width="6.6328125" style="53" customWidth="1"/>
    <col min="1794" max="1794" width="3.6328125" style="53" customWidth="1"/>
    <col min="1795" max="1795" width="13" style="53" customWidth="1"/>
    <col min="1796" max="1796" width="35.6328125" style="53" customWidth="1"/>
    <col min="1797" max="1797" width="10.6328125" style="53" customWidth="1"/>
    <col min="1798" max="1798" width="5.36328125" style="53" customWidth="1"/>
    <col min="1799" max="1799" width="8.6328125" style="53" customWidth="1"/>
    <col min="1800" max="1801" width="0" style="53" hidden="1" customWidth="1"/>
    <col min="1802" max="1802" width="9.6328125" style="53" customWidth="1"/>
    <col min="1803" max="1806" width="0" style="53" hidden="1" customWidth="1"/>
    <col min="1807" max="1807" width="3.54296875" style="53" customWidth="1"/>
    <col min="1808" max="1826" width="0" style="53" hidden="1" customWidth="1"/>
    <col min="1827" max="1827" width="9.08984375" style="53"/>
    <col min="1828" max="1829" width="0" style="53" hidden="1" customWidth="1"/>
    <col min="1830" max="2048" width="9.08984375" style="53"/>
    <col min="2049" max="2049" width="6.6328125" style="53" customWidth="1"/>
    <col min="2050" max="2050" width="3.6328125" style="53" customWidth="1"/>
    <col min="2051" max="2051" width="13" style="53" customWidth="1"/>
    <col min="2052" max="2052" width="35.6328125" style="53" customWidth="1"/>
    <col min="2053" max="2053" width="10.6328125" style="53" customWidth="1"/>
    <col min="2054" max="2054" width="5.36328125" style="53" customWidth="1"/>
    <col min="2055" max="2055" width="8.6328125" style="53" customWidth="1"/>
    <col min="2056" max="2057" width="0" style="53" hidden="1" customWidth="1"/>
    <col min="2058" max="2058" width="9.6328125" style="53" customWidth="1"/>
    <col min="2059" max="2062" width="0" style="53" hidden="1" customWidth="1"/>
    <col min="2063" max="2063" width="3.54296875" style="53" customWidth="1"/>
    <col min="2064" max="2082" width="0" style="53" hidden="1" customWidth="1"/>
    <col min="2083" max="2083" width="9.08984375" style="53"/>
    <col min="2084" max="2085" width="0" style="53" hidden="1" customWidth="1"/>
    <col min="2086" max="2304" width="9.08984375" style="53"/>
    <col min="2305" max="2305" width="6.6328125" style="53" customWidth="1"/>
    <col min="2306" max="2306" width="3.6328125" style="53" customWidth="1"/>
    <col min="2307" max="2307" width="13" style="53" customWidth="1"/>
    <col min="2308" max="2308" width="35.6328125" style="53" customWidth="1"/>
    <col min="2309" max="2309" width="10.6328125" style="53" customWidth="1"/>
    <col min="2310" max="2310" width="5.36328125" style="53" customWidth="1"/>
    <col min="2311" max="2311" width="8.6328125" style="53" customWidth="1"/>
    <col min="2312" max="2313" width="0" style="53" hidden="1" customWidth="1"/>
    <col min="2314" max="2314" width="9.6328125" style="53" customWidth="1"/>
    <col min="2315" max="2318" width="0" style="53" hidden="1" customWidth="1"/>
    <col min="2319" max="2319" width="3.54296875" style="53" customWidth="1"/>
    <col min="2320" max="2338" width="0" style="53" hidden="1" customWidth="1"/>
    <col min="2339" max="2339" width="9.08984375" style="53"/>
    <col min="2340" max="2341" width="0" style="53" hidden="1" customWidth="1"/>
    <col min="2342" max="2560" width="9.08984375" style="53"/>
    <col min="2561" max="2561" width="6.6328125" style="53" customWidth="1"/>
    <col min="2562" max="2562" width="3.6328125" style="53" customWidth="1"/>
    <col min="2563" max="2563" width="13" style="53" customWidth="1"/>
    <col min="2564" max="2564" width="35.6328125" style="53" customWidth="1"/>
    <col min="2565" max="2565" width="10.6328125" style="53" customWidth="1"/>
    <col min="2566" max="2566" width="5.36328125" style="53" customWidth="1"/>
    <col min="2567" max="2567" width="8.6328125" style="53" customWidth="1"/>
    <col min="2568" max="2569" width="0" style="53" hidden="1" customWidth="1"/>
    <col min="2570" max="2570" width="9.6328125" style="53" customWidth="1"/>
    <col min="2571" max="2574" width="0" style="53" hidden="1" customWidth="1"/>
    <col min="2575" max="2575" width="3.54296875" style="53" customWidth="1"/>
    <col min="2576" max="2594" width="0" style="53" hidden="1" customWidth="1"/>
    <col min="2595" max="2595" width="9.08984375" style="53"/>
    <col min="2596" max="2597" width="0" style="53" hidden="1" customWidth="1"/>
    <col min="2598" max="2816" width="9.08984375" style="53"/>
    <col min="2817" max="2817" width="6.6328125" style="53" customWidth="1"/>
    <col min="2818" max="2818" width="3.6328125" style="53" customWidth="1"/>
    <col min="2819" max="2819" width="13" style="53" customWidth="1"/>
    <col min="2820" max="2820" width="35.6328125" style="53" customWidth="1"/>
    <col min="2821" max="2821" width="10.6328125" style="53" customWidth="1"/>
    <col min="2822" max="2822" width="5.36328125" style="53" customWidth="1"/>
    <col min="2823" max="2823" width="8.6328125" style="53" customWidth="1"/>
    <col min="2824" max="2825" width="0" style="53" hidden="1" customWidth="1"/>
    <col min="2826" max="2826" width="9.6328125" style="53" customWidth="1"/>
    <col min="2827" max="2830" width="0" style="53" hidden="1" customWidth="1"/>
    <col min="2831" max="2831" width="3.54296875" style="53" customWidth="1"/>
    <col min="2832" max="2850" width="0" style="53" hidden="1" customWidth="1"/>
    <col min="2851" max="2851" width="9.08984375" style="53"/>
    <col min="2852" max="2853" width="0" style="53" hidden="1" customWidth="1"/>
    <col min="2854" max="3072" width="9.08984375" style="53"/>
    <col min="3073" max="3073" width="6.6328125" style="53" customWidth="1"/>
    <col min="3074" max="3074" width="3.6328125" style="53" customWidth="1"/>
    <col min="3075" max="3075" width="13" style="53" customWidth="1"/>
    <col min="3076" max="3076" width="35.6328125" style="53" customWidth="1"/>
    <col min="3077" max="3077" width="10.6328125" style="53" customWidth="1"/>
    <col min="3078" max="3078" width="5.36328125" style="53" customWidth="1"/>
    <col min="3079" max="3079" width="8.6328125" style="53" customWidth="1"/>
    <col min="3080" max="3081" width="0" style="53" hidden="1" customWidth="1"/>
    <col min="3082" max="3082" width="9.6328125" style="53" customWidth="1"/>
    <col min="3083" max="3086" width="0" style="53" hidden="1" customWidth="1"/>
    <col min="3087" max="3087" width="3.54296875" style="53" customWidth="1"/>
    <col min="3088" max="3106" width="0" style="53" hidden="1" customWidth="1"/>
    <col min="3107" max="3107" width="9.08984375" style="53"/>
    <col min="3108" max="3109" width="0" style="53" hidden="1" customWidth="1"/>
    <col min="3110" max="3328" width="9.08984375" style="53"/>
    <col min="3329" max="3329" width="6.6328125" style="53" customWidth="1"/>
    <col min="3330" max="3330" width="3.6328125" style="53" customWidth="1"/>
    <col min="3331" max="3331" width="13" style="53" customWidth="1"/>
    <col min="3332" max="3332" width="35.6328125" style="53" customWidth="1"/>
    <col min="3333" max="3333" width="10.6328125" style="53" customWidth="1"/>
    <col min="3334" max="3334" width="5.36328125" style="53" customWidth="1"/>
    <col min="3335" max="3335" width="8.6328125" style="53" customWidth="1"/>
    <col min="3336" max="3337" width="0" style="53" hidden="1" customWidth="1"/>
    <col min="3338" max="3338" width="9.6328125" style="53" customWidth="1"/>
    <col min="3339" max="3342" width="0" style="53" hidden="1" customWidth="1"/>
    <col min="3343" max="3343" width="3.54296875" style="53" customWidth="1"/>
    <col min="3344" max="3362" width="0" style="53" hidden="1" customWidth="1"/>
    <col min="3363" max="3363" width="9.08984375" style="53"/>
    <col min="3364" max="3365" width="0" style="53" hidden="1" customWidth="1"/>
    <col min="3366" max="3584" width="9.08984375" style="53"/>
    <col min="3585" max="3585" width="6.6328125" style="53" customWidth="1"/>
    <col min="3586" max="3586" width="3.6328125" style="53" customWidth="1"/>
    <col min="3587" max="3587" width="13" style="53" customWidth="1"/>
    <col min="3588" max="3588" width="35.6328125" style="53" customWidth="1"/>
    <col min="3589" max="3589" width="10.6328125" style="53" customWidth="1"/>
    <col min="3590" max="3590" width="5.36328125" style="53" customWidth="1"/>
    <col min="3591" max="3591" width="8.6328125" style="53" customWidth="1"/>
    <col min="3592" max="3593" width="0" style="53" hidden="1" customWidth="1"/>
    <col min="3594" max="3594" width="9.6328125" style="53" customWidth="1"/>
    <col min="3595" max="3598" width="0" style="53" hidden="1" customWidth="1"/>
    <col min="3599" max="3599" width="3.54296875" style="53" customWidth="1"/>
    <col min="3600" max="3618" width="0" style="53" hidden="1" customWidth="1"/>
    <col min="3619" max="3619" width="9.08984375" style="53"/>
    <col min="3620" max="3621" width="0" style="53" hidden="1" customWidth="1"/>
    <col min="3622" max="3840" width="9.08984375" style="53"/>
    <col min="3841" max="3841" width="6.6328125" style="53" customWidth="1"/>
    <col min="3842" max="3842" width="3.6328125" style="53" customWidth="1"/>
    <col min="3843" max="3843" width="13" style="53" customWidth="1"/>
    <col min="3844" max="3844" width="35.6328125" style="53" customWidth="1"/>
    <col min="3845" max="3845" width="10.6328125" style="53" customWidth="1"/>
    <col min="3846" max="3846" width="5.36328125" style="53" customWidth="1"/>
    <col min="3847" max="3847" width="8.6328125" style="53" customWidth="1"/>
    <col min="3848" max="3849" width="0" style="53" hidden="1" customWidth="1"/>
    <col min="3850" max="3850" width="9.6328125" style="53" customWidth="1"/>
    <col min="3851" max="3854" width="0" style="53" hidden="1" customWidth="1"/>
    <col min="3855" max="3855" width="3.54296875" style="53" customWidth="1"/>
    <col min="3856" max="3874" width="0" style="53" hidden="1" customWidth="1"/>
    <col min="3875" max="3875" width="9.08984375" style="53"/>
    <col min="3876" max="3877" width="0" style="53" hidden="1" customWidth="1"/>
    <col min="3878" max="4096" width="9.08984375" style="53"/>
    <col min="4097" max="4097" width="6.6328125" style="53" customWidth="1"/>
    <col min="4098" max="4098" width="3.6328125" style="53" customWidth="1"/>
    <col min="4099" max="4099" width="13" style="53" customWidth="1"/>
    <col min="4100" max="4100" width="35.6328125" style="53" customWidth="1"/>
    <col min="4101" max="4101" width="10.6328125" style="53" customWidth="1"/>
    <col min="4102" max="4102" width="5.36328125" style="53" customWidth="1"/>
    <col min="4103" max="4103" width="8.6328125" style="53" customWidth="1"/>
    <col min="4104" max="4105" width="0" style="53" hidden="1" customWidth="1"/>
    <col min="4106" max="4106" width="9.6328125" style="53" customWidth="1"/>
    <col min="4107" max="4110" width="0" style="53" hidden="1" customWidth="1"/>
    <col min="4111" max="4111" width="3.54296875" style="53" customWidth="1"/>
    <col min="4112" max="4130" width="0" style="53" hidden="1" customWidth="1"/>
    <col min="4131" max="4131" width="9.08984375" style="53"/>
    <col min="4132" max="4133" width="0" style="53" hidden="1" customWidth="1"/>
    <col min="4134" max="4352" width="9.08984375" style="53"/>
    <col min="4353" max="4353" width="6.6328125" style="53" customWidth="1"/>
    <col min="4354" max="4354" width="3.6328125" style="53" customWidth="1"/>
    <col min="4355" max="4355" width="13" style="53" customWidth="1"/>
    <col min="4356" max="4356" width="35.6328125" style="53" customWidth="1"/>
    <col min="4357" max="4357" width="10.6328125" style="53" customWidth="1"/>
    <col min="4358" max="4358" width="5.36328125" style="53" customWidth="1"/>
    <col min="4359" max="4359" width="8.6328125" style="53" customWidth="1"/>
    <col min="4360" max="4361" width="0" style="53" hidden="1" customWidth="1"/>
    <col min="4362" max="4362" width="9.6328125" style="53" customWidth="1"/>
    <col min="4363" max="4366" width="0" style="53" hidden="1" customWidth="1"/>
    <col min="4367" max="4367" width="3.54296875" style="53" customWidth="1"/>
    <col min="4368" max="4386" width="0" style="53" hidden="1" customWidth="1"/>
    <col min="4387" max="4387" width="9.08984375" style="53"/>
    <col min="4388" max="4389" width="0" style="53" hidden="1" customWidth="1"/>
    <col min="4390" max="4608" width="9.08984375" style="53"/>
    <col min="4609" max="4609" width="6.6328125" style="53" customWidth="1"/>
    <col min="4610" max="4610" width="3.6328125" style="53" customWidth="1"/>
    <col min="4611" max="4611" width="13" style="53" customWidth="1"/>
    <col min="4612" max="4612" width="35.6328125" style="53" customWidth="1"/>
    <col min="4613" max="4613" width="10.6328125" style="53" customWidth="1"/>
    <col min="4614" max="4614" width="5.36328125" style="53" customWidth="1"/>
    <col min="4615" max="4615" width="8.6328125" style="53" customWidth="1"/>
    <col min="4616" max="4617" width="0" style="53" hidden="1" customWidth="1"/>
    <col min="4618" max="4618" width="9.6328125" style="53" customWidth="1"/>
    <col min="4619" max="4622" width="0" style="53" hidden="1" customWidth="1"/>
    <col min="4623" max="4623" width="3.54296875" style="53" customWidth="1"/>
    <col min="4624" max="4642" width="0" style="53" hidden="1" customWidth="1"/>
    <col min="4643" max="4643" width="9.08984375" style="53"/>
    <col min="4644" max="4645" width="0" style="53" hidden="1" customWidth="1"/>
    <col min="4646" max="4864" width="9.08984375" style="53"/>
    <col min="4865" max="4865" width="6.6328125" style="53" customWidth="1"/>
    <col min="4866" max="4866" width="3.6328125" style="53" customWidth="1"/>
    <col min="4867" max="4867" width="13" style="53" customWidth="1"/>
    <col min="4868" max="4868" width="35.6328125" style="53" customWidth="1"/>
    <col min="4869" max="4869" width="10.6328125" style="53" customWidth="1"/>
    <col min="4870" max="4870" width="5.36328125" style="53" customWidth="1"/>
    <col min="4871" max="4871" width="8.6328125" style="53" customWidth="1"/>
    <col min="4872" max="4873" width="0" style="53" hidden="1" customWidth="1"/>
    <col min="4874" max="4874" width="9.6328125" style="53" customWidth="1"/>
    <col min="4875" max="4878" width="0" style="53" hidden="1" customWidth="1"/>
    <col min="4879" max="4879" width="3.54296875" style="53" customWidth="1"/>
    <col min="4880" max="4898" width="0" style="53" hidden="1" customWidth="1"/>
    <col min="4899" max="4899" width="9.08984375" style="53"/>
    <col min="4900" max="4901" width="0" style="53" hidden="1" customWidth="1"/>
    <col min="4902" max="5120" width="9.08984375" style="53"/>
    <col min="5121" max="5121" width="6.6328125" style="53" customWidth="1"/>
    <col min="5122" max="5122" width="3.6328125" style="53" customWidth="1"/>
    <col min="5123" max="5123" width="13" style="53" customWidth="1"/>
    <col min="5124" max="5124" width="35.6328125" style="53" customWidth="1"/>
    <col min="5125" max="5125" width="10.6328125" style="53" customWidth="1"/>
    <col min="5126" max="5126" width="5.36328125" style="53" customWidth="1"/>
    <col min="5127" max="5127" width="8.6328125" style="53" customWidth="1"/>
    <col min="5128" max="5129" width="0" style="53" hidden="1" customWidth="1"/>
    <col min="5130" max="5130" width="9.6328125" style="53" customWidth="1"/>
    <col min="5131" max="5134" width="0" style="53" hidden="1" customWidth="1"/>
    <col min="5135" max="5135" width="3.54296875" style="53" customWidth="1"/>
    <col min="5136" max="5154" width="0" style="53" hidden="1" customWidth="1"/>
    <col min="5155" max="5155" width="9.08984375" style="53"/>
    <col min="5156" max="5157" width="0" style="53" hidden="1" customWidth="1"/>
    <col min="5158" max="5376" width="9.08984375" style="53"/>
    <col min="5377" max="5377" width="6.6328125" style="53" customWidth="1"/>
    <col min="5378" max="5378" width="3.6328125" style="53" customWidth="1"/>
    <col min="5379" max="5379" width="13" style="53" customWidth="1"/>
    <col min="5380" max="5380" width="35.6328125" style="53" customWidth="1"/>
    <col min="5381" max="5381" width="10.6328125" style="53" customWidth="1"/>
    <col min="5382" max="5382" width="5.36328125" style="53" customWidth="1"/>
    <col min="5383" max="5383" width="8.6328125" style="53" customWidth="1"/>
    <col min="5384" max="5385" width="0" style="53" hidden="1" customWidth="1"/>
    <col min="5386" max="5386" width="9.6328125" style="53" customWidth="1"/>
    <col min="5387" max="5390" width="0" style="53" hidden="1" customWidth="1"/>
    <col min="5391" max="5391" width="3.54296875" style="53" customWidth="1"/>
    <col min="5392" max="5410" width="0" style="53" hidden="1" customWidth="1"/>
    <col min="5411" max="5411" width="9.08984375" style="53"/>
    <col min="5412" max="5413" width="0" style="53" hidden="1" customWidth="1"/>
    <col min="5414" max="5632" width="9.08984375" style="53"/>
    <col min="5633" max="5633" width="6.6328125" style="53" customWidth="1"/>
    <col min="5634" max="5634" width="3.6328125" style="53" customWidth="1"/>
    <col min="5635" max="5635" width="13" style="53" customWidth="1"/>
    <col min="5636" max="5636" width="35.6328125" style="53" customWidth="1"/>
    <col min="5637" max="5637" width="10.6328125" style="53" customWidth="1"/>
    <col min="5638" max="5638" width="5.36328125" style="53" customWidth="1"/>
    <col min="5639" max="5639" width="8.6328125" style="53" customWidth="1"/>
    <col min="5640" max="5641" width="0" style="53" hidden="1" customWidth="1"/>
    <col min="5642" max="5642" width="9.6328125" style="53" customWidth="1"/>
    <col min="5643" max="5646" width="0" style="53" hidden="1" customWidth="1"/>
    <col min="5647" max="5647" width="3.54296875" style="53" customWidth="1"/>
    <col min="5648" max="5666" width="0" style="53" hidden="1" customWidth="1"/>
    <col min="5667" max="5667" width="9.08984375" style="53"/>
    <col min="5668" max="5669" width="0" style="53" hidden="1" customWidth="1"/>
    <col min="5670" max="5888" width="9.08984375" style="53"/>
    <col min="5889" max="5889" width="6.6328125" style="53" customWidth="1"/>
    <col min="5890" max="5890" width="3.6328125" style="53" customWidth="1"/>
    <col min="5891" max="5891" width="13" style="53" customWidth="1"/>
    <col min="5892" max="5892" width="35.6328125" style="53" customWidth="1"/>
    <col min="5893" max="5893" width="10.6328125" style="53" customWidth="1"/>
    <col min="5894" max="5894" width="5.36328125" style="53" customWidth="1"/>
    <col min="5895" max="5895" width="8.6328125" style="53" customWidth="1"/>
    <col min="5896" max="5897" width="0" style="53" hidden="1" customWidth="1"/>
    <col min="5898" max="5898" width="9.6328125" style="53" customWidth="1"/>
    <col min="5899" max="5902" width="0" style="53" hidden="1" customWidth="1"/>
    <col min="5903" max="5903" width="3.54296875" style="53" customWidth="1"/>
    <col min="5904" max="5922" width="0" style="53" hidden="1" customWidth="1"/>
    <col min="5923" max="5923" width="9.08984375" style="53"/>
    <col min="5924" max="5925" width="0" style="53" hidden="1" customWidth="1"/>
    <col min="5926" max="6144" width="9.08984375" style="53"/>
    <col min="6145" max="6145" width="6.6328125" style="53" customWidth="1"/>
    <col min="6146" max="6146" width="3.6328125" style="53" customWidth="1"/>
    <col min="6147" max="6147" width="13" style="53" customWidth="1"/>
    <col min="6148" max="6148" width="35.6328125" style="53" customWidth="1"/>
    <col min="6149" max="6149" width="10.6328125" style="53" customWidth="1"/>
    <col min="6150" max="6150" width="5.36328125" style="53" customWidth="1"/>
    <col min="6151" max="6151" width="8.6328125" style="53" customWidth="1"/>
    <col min="6152" max="6153" width="0" style="53" hidden="1" customWidth="1"/>
    <col min="6154" max="6154" width="9.6328125" style="53" customWidth="1"/>
    <col min="6155" max="6158" width="0" style="53" hidden="1" customWidth="1"/>
    <col min="6159" max="6159" width="3.54296875" style="53" customWidth="1"/>
    <col min="6160" max="6178" width="0" style="53" hidden="1" customWidth="1"/>
    <col min="6179" max="6179" width="9.08984375" style="53"/>
    <col min="6180" max="6181" width="0" style="53" hidden="1" customWidth="1"/>
    <col min="6182" max="6400" width="9.08984375" style="53"/>
    <col min="6401" max="6401" width="6.6328125" style="53" customWidth="1"/>
    <col min="6402" max="6402" width="3.6328125" style="53" customWidth="1"/>
    <col min="6403" max="6403" width="13" style="53" customWidth="1"/>
    <col min="6404" max="6404" width="35.6328125" style="53" customWidth="1"/>
    <col min="6405" max="6405" width="10.6328125" style="53" customWidth="1"/>
    <col min="6406" max="6406" width="5.36328125" style="53" customWidth="1"/>
    <col min="6407" max="6407" width="8.6328125" style="53" customWidth="1"/>
    <col min="6408" max="6409" width="0" style="53" hidden="1" customWidth="1"/>
    <col min="6410" max="6410" width="9.6328125" style="53" customWidth="1"/>
    <col min="6411" max="6414" width="0" style="53" hidden="1" customWidth="1"/>
    <col min="6415" max="6415" width="3.54296875" style="53" customWidth="1"/>
    <col min="6416" max="6434" width="0" style="53" hidden="1" customWidth="1"/>
    <col min="6435" max="6435" width="9.08984375" style="53"/>
    <col min="6436" max="6437" width="0" style="53" hidden="1" customWidth="1"/>
    <col min="6438" max="6656" width="9.08984375" style="53"/>
    <col min="6657" max="6657" width="6.6328125" style="53" customWidth="1"/>
    <col min="6658" max="6658" width="3.6328125" style="53" customWidth="1"/>
    <col min="6659" max="6659" width="13" style="53" customWidth="1"/>
    <col min="6660" max="6660" width="35.6328125" style="53" customWidth="1"/>
    <col min="6661" max="6661" width="10.6328125" style="53" customWidth="1"/>
    <col min="6662" max="6662" width="5.36328125" style="53" customWidth="1"/>
    <col min="6663" max="6663" width="8.6328125" style="53" customWidth="1"/>
    <col min="6664" max="6665" width="0" style="53" hidden="1" customWidth="1"/>
    <col min="6666" max="6666" width="9.6328125" style="53" customWidth="1"/>
    <col min="6667" max="6670" width="0" style="53" hidden="1" customWidth="1"/>
    <col min="6671" max="6671" width="3.54296875" style="53" customWidth="1"/>
    <col min="6672" max="6690" width="0" style="53" hidden="1" customWidth="1"/>
    <col min="6691" max="6691" width="9.08984375" style="53"/>
    <col min="6692" max="6693" width="0" style="53" hidden="1" customWidth="1"/>
    <col min="6694" max="6912" width="9.08984375" style="53"/>
    <col min="6913" max="6913" width="6.6328125" style="53" customWidth="1"/>
    <col min="6914" max="6914" width="3.6328125" style="53" customWidth="1"/>
    <col min="6915" max="6915" width="13" style="53" customWidth="1"/>
    <col min="6916" max="6916" width="35.6328125" style="53" customWidth="1"/>
    <col min="6917" max="6917" width="10.6328125" style="53" customWidth="1"/>
    <col min="6918" max="6918" width="5.36328125" style="53" customWidth="1"/>
    <col min="6919" max="6919" width="8.6328125" style="53" customWidth="1"/>
    <col min="6920" max="6921" width="0" style="53" hidden="1" customWidth="1"/>
    <col min="6922" max="6922" width="9.6328125" style="53" customWidth="1"/>
    <col min="6923" max="6926" width="0" style="53" hidden="1" customWidth="1"/>
    <col min="6927" max="6927" width="3.54296875" style="53" customWidth="1"/>
    <col min="6928" max="6946" width="0" style="53" hidden="1" customWidth="1"/>
    <col min="6947" max="6947" width="9.08984375" style="53"/>
    <col min="6948" max="6949" width="0" style="53" hidden="1" customWidth="1"/>
    <col min="6950" max="7168" width="9.08984375" style="53"/>
    <col min="7169" max="7169" width="6.6328125" style="53" customWidth="1"/>
    <col min="7170" max="7170" width="3.6328125" style="53" customWidth="1"/>
    <col min="7171" max="7171" width="13" style="53" customWidth="1"/>
    <col min="7172" max="7172" width="35.6328125" style="53" customWidth="1"/>
    <col min="7173" max="7173" width="10.6328125" style="53" customWidth="1"/>
    <col min="7174" max="7174" width="5.36328125" style="53" customWidth="1"/>
    <col min="7175" max="7175" width="8.6328125" style="53" customWidth="1"/>
    <col min="7176" max="7177" width="0" style="53" hidden="1" customWidth="1"/>
    <col min="7178" max="7178" width="9.6328125" style="53" customWidth="1"/>
    <col min="7179" max="7182" width="0" style="53" hidden="1" customWidth="1"/>
    <col min="7183" max="7183" width="3.54296875" style="53" customWidth="1"/>
    <col min="7184" max="7202" width="0" style="53" hidden="1" customWidth="1"/>
    <col min="7203" max="7203" width="9.08984375" style="53"/>
    <col min="7204" max="7205" width="0" style="53" hidden="1" customWidth="1"/>
    <col min="7206" max="7424" width="9.08984375" style="53"/>
    <col min="7425" max="7425" width="6.6328125" style="53" customWidth="1"/>
    <col min="7426" max="7426" width="3.6328125" style="53" customWidth="1"/>
    <col min="7427" max="7427" width="13" style="53" customWidth="1"/>
    <col min="7428" max="7428" width="35.6328125" style="53" customWidth="1"/>
    <col min="7429" max="7429" width="10.6328125" style="53" customWidth="1"/>
    <col min="7430" max="7430" width="5.36328125" style="53" customWidth="1"/>
    <col min="7431" max="7431" width="8.6328125" style="53" customWidth="1"/>
    <col min="7432" max="7433" width="0" style="53" hidden="1" customWidth="1"/>
    <col min="7434" max="7434" width="9.6328125" style="53" customWidth="1"/>
    <col min="7435" max="7438" width="0" style="53" hidden="1" customWidth="1"/>
    <col min="7439" max="7439" width="3.54296875" style="53" customWidth="1"/>
    <col min="7440" max="7458" width="0" style="53" hidden="1" customWidth="1"/>
    <col min="7459" max="7459" width="9.08984375" style="53"/>
    <col min="7460" max="7461" width="0" style="53" hidden="1" customWidth="1"/>
    <col min="7462" max="7680" width="9.08984375" style="53"/>
    <col min="7681" max="7681" width="6.6328125" style="53" customWidth="1"/>
    <col min="7682" max="7682" width="3.6328125" style="53" customWidth="1"/>
    <col min="7683" max="7683" width="13" style="53" customWidth="1"/>
    <col min="7684" max="7684" width="35.6328125" style="53" customWidth="1"/>
    <col min="7685" max="7685" width="10.6328125" style="53" customWidth="1"/>
    <col min="7686" max="7686" width="5.36328125" style="53" customWidth="1"/>
    <col min="7687" max="7687" width="8.6328125" style="53" customWidth="1"/>
    <col min="7688" max="7689" width="0" style="53" hidden="1" customWidth="1"/>
    <col min="7690" max="7690" width="9.6328125" style="53" customWidth="1"/>
    <col min="7691" max="7694" width="0" style="53" hidden="1" customWidth="1"/>
    <col min="7695" max="7695" width="3.54296875" style="53" customWidth="1"/>
    <col min="7696" max="7714" width="0" style="53" hidden="1" customWidth="1"/>
    <col min="7715" max="7715" width="9.08984375" style="53"/>
    <col min="7716" max="7717" width="0" style="53" hidden="1" customWidth="1"/>
    <col min="7718" max="7936" width="9.08984375" style="53"/>
    <col min="7937" max="7937" width="6.6328125" style="53" customWidth="1"/>
    <col min="7938" max="7938" width="3.6328125" style="53" customWidth="1"/>
    <col min="7939" max="7939" width="13" style="53" customWidth="1"/>
    <col min="7940" max="7940" width="35.6328125" style="53" customWidth="1"/>
    <col min="7941" max="7941" width="10.6328125" style="53" customWidth="1"/>
    <col min="7942" max="7942" width="5.36328125" style="53" customWidth="1"/>
    <col min="7943" max="7943" width="8.6328125" style="53" customWidth="1"/>
    <col min="7944" max="7945" width="0" style="53" hidden="1" customWidth="1"/>
    <col min="7946" max="7946" width="9.6328125" style="53" customWidth="1"/>
    <col min="7947" max="7950" width="0" style="53" hidden="1" customWidth="1"/>
    <col min="7951" max="7951" width="3.54296875" style="53" customWidth="1"/>
    <col min="7952" max="7970" width="0" style="53" hidden="1" customWidth="1"/>
    <col min="7971" max="7971" width="9.08984375" style="53"/>
    <col min="7972" max="7973" width="0" style="53" hidden="1" customWidth="1"/>
    <col min="7974" max="8192" width="9.08984375" style="53"/>
    <col min="8193" max="8193" width="6.6328125" style="53" customWidth="1"/>
    <col min="8194" max="8194" width="3.6328125" style="53" customWidth="1"/>
    <col min="8195" max="8195" width="13" style="53" customWidth="1"/>
    <col min="8196" max="8196" width="35.6328125" style="53" customWidth="1"/>
    <col min="8197" max="8197" width="10.6328125" style="53" customWidth="1"/>
    <col min="8198" max="8198" width="5.36328125" style="53" customWidth="1"/>
    <col min="8199" max="8199" width="8.6328125" style="53" customWidth="1"/>
    <col min="8200" max="8201" width="0" style="53" hidden="1" customWidth="1"/>
    <col min="8202" max="8202" width="9.6328125" style="53" customWidth="1"/>
    <col min="8203" max="8206" width="0" style="53" hidden="1" customWidth="1"/>
    <col min="8207" max="8207" width="3.54296875" style="53" customWidth="1"/>
    <col min="8208" max="8226" width="0" style="53" hidden="1" customWidth="1"/>
    <col min="8227" max="8227" width="9.08984375" style="53"/>
    <col min="8228" max="8229" width="0" style="53" hidden="1" customWidth="1"/>
    <col min="8230" max="8448" width="9.08984375" style="53"/>
    <col min="8449" max="8449" width="6.6328125" style="53" customWidth="1"/>
    <col min="8450" max="8450" width="3.6328125" style="53" customWidth="1"/>
    <col min="8451" max="8451" width="13" style="53" customWidth="1"/>
    <col min="8452" max="8452" width="35.6328125" style="53" customWidth="1"/>
    <col min="8453" max="8453" width="10.6328125" style="53" customWidth="1"/>
    <col min="8454" max="8454" width="5.36328125" style="53" customWidth="1"/>
    <col min="8455" max="8455" width="8.6328125" style="53" customWidth="1"/>
    <col min="8456" max="8457" width="0" style="53" hidden="1" customWidth="1"/>
    <col min="8458" max="8458" width="9.6328125" style="53" customWidth="1"/>
    <col min="8459" max="8462" width="0" style="53" hidden="1" customWidth="1"/>
    <col min="8463" max="8463" width="3.54296875" style="53" customWidth="1"/>
    <col min="8464" max="8482" width="0" style="53" hidden="1" customWidth="1"/>
    <col min="8483" max="8483" width="9.08984375" style="53"/>
    <col min="8484" max="8485" width="0" style="53" hidden="1" customWidth="1"/>
    <col min="8486" max="8704" width="9.08984375" style="53"/>
    <col min="8705" max="8705" width="6.6328125" style="53" customWidth="1"/>
    <col min="8706" max="8706" width="3.6328125" style="53" customWidth="1"/>
    <col min="8707" max="8707" width="13" style="53" customWidth="1"/>
    <col min="8708" max="8708" width="35.6328125" style="53" customWidth="1"/>
    <col min="8709" max="8709" width="10.6328125" style="53" customWidth="1"/>
    <col min="8710" max="8710" width="5.36328125" style="53" customWidth="1"/>
    <col min="8711" max="8711" width="8.6328125" style="53" customWidth="1"/>
    <col min="8712" max="8713" width="0" style="53" hidden="1" customWidth="1"/>
    <col min="8714" max="8714" width="9.6328125" style="53" customWidth="1"/>
    <col min="8715" max="8718" width="0" style="53" hidden="1" customWidth="1"/>
    <col min="8719" max="8719" width="3.54296875" style="53" customWidth="1"/>
    <col min="8720" max="8738" width="0" style="53" hidden="1" customWidth="1"/>
    <col min="8739" max="8739" width="9.08984375" style="53"/>
    <col min="8740" max="8741" width="0" style="53" hidden="1" customWidth="1"/>
    <col min="8742" max="8960" width="9.08984375" style="53"/>
    <col min="8961" max="8961" width="6.6328125" style="53" customWidth="1"/>
    <col min="8962" max="8962" width="3.6328125" style="53" customWidth="1"/>
    <col min="8963" max="8963" width="13" style="53" customWidth="1"/>
    <col min="8964" max="8964" width="35.6328125" style="53" customWidth="1"/>
    <col min="8965" max="8965" width="10.6328125" style="53" customWidth="1"/>
    <col min="8966" max="8966" width="5.36328125" style="53" customWidth="1"/>
    <col min="8967" max="8967" width="8.6328125" style="53" customWidth="1"/>
    <col min="8968" max="8969" width="0" style="53" hidden="1" customWidth="1"/>
    <col min="8970" max="8970" width="9.6328125" style="53" customWidth="1"/>
    <col min="8971" max="8974" width="0" style="53" hidden="1" customWidth="1"/>
    <col min="8975" max="8975" width="3.54296875" style="53" customWidth="1"/>
    <col min="8976" max="8994" width="0" style="53" hidden="1" customWidth="1"/>
    <col min="8995" max="8995" width="9.08984375" style="53"/>
    <col min="8996" max="8997" width="0" style="53" hidden="1" customWidth="1"/>
    <col min="8998" max="9216" width="9.08984375" style="53"/>
    <col min="9217" max="9217" width="6.6328125" style="53" customWidth="1"/>
    <col min="9218" max="9218" width="3.6328125" style="53" customWidth="1"/>
    <col min="9219" max="9219" width="13" style="53" customWidth="1"/>
    <col min="9220" max="9220" width="35.6328125" style="53" customWidth="1"/>
    <col min="9221" max="9221" width="10.6328125" style="53" customWidth="1"/>
    <col min="9222" max="9222" width="5.36328125" style="53" customWidth="1"/>
    <col min="9223" max="9223" width="8.6328125" style="53" customWidth="1"/>
    <col min="9224" max="9225" width="0" style="53" hidden="1" customWidth="1"/>
    <col min="9226" max="9226" width="9.6328125" style="53" customWidth="1"/>
    <col min="9227" max="9230" width="0" style="53" hidden="1" customWidth="1"/>
    <col min="9231" max="9231" width="3.54296875" style="53" customWidth="1"/>
    <col min="9232" max="9250" width="0" style="53" hidden="1" customWidth="1"/>
    <col min="9251" max="9251" width="9.08984375" style="53"/>
    <col min="9252" max="9253" width="0" style="53" hidden="1" customWidth="1"/>
    <col min="9254" max="9472" width="9.08984375" style="53"/>
    <col min="9473" max="9473" width="6.6328125" style="53" customWidth="1"/>
    <col min="9474" max="9474" width="3.6328125" style="53" customWidth="1"/>
    <col min="9475" max="9475" width="13" style="53" customWidth="1"/>
    <col min="9476" max="9476" width="35.6328125" style="53" customWidth="1"/>
    <col min="9477" max="9477" width="10.6328125" style="53" customWidth="1"/>
    <col min="9478" max="9478" width="5.36328125" style="53" customWidth="1"/>
    <col min="9479" max="9479" width="8.6328125" style="53" customWidth="1"/>
    <col min="9480" max="9481" width="0" style="53" hidden="1" customWidth="1"/>
    <col min="9482" max="9482" width="9.6328125" style="53" customWidth="1"/>
    <col min="9483" max="9486" width="0" style="53" hidden="1" customWidth="1"/>
    <col min="9487" max="9487" width="3.54296875" style="53" customWidth="1"/>
    <col min="9488" max="9506" width="0" style="53" hidden="1" customWidth="1"/>
    <col min="9507" max="9507" width="9.08984375" style="53"/>
    <col min="9508" max="9509" width="0" style="53" hidden="1" customWidth="1"/>
    <col min="9510" max="9728" width="9.08984375" style="53"/>
    <col min="9729" max="9729" width="6.6328125" style="53" customWidth="1"/>
    <col min="9730" max="9730" width="3.6328125" style="53" customWidth="1"/>
    <col min="9731" max="9731" width="13" style="53" customWidth="1"/>
    <col min="9732" max="9732" width="35.6328125" style="53" customWidth="1"/>
    <col min="9733" max="9733" width="10.6328125" style="53" customWidth="1"/>
    <col min="9734" max="9734" width="5.36328125" style="53" customWidth="1"/>
    <col min="9735" max="9735" width="8.6328125" style="53" customWidth="1"/>
    <col min="9736" max="9737" width="0" style="53" hidden="1" customWidth="1"/>
    <col min="9738" max="9738" width="9.6328125" style="53" customWidth="1"/>
    <col min="9739" max="9742" width="0" style="53" hidden="1" customWidth="1"/>
    <col min="9743" max="9743" width="3.54296875" style="53" customWidth="1"/>
    <col min="9744" max="9762" width="0" style="53" hidden="1" customWidth="1"/>
    <col min="9763" max="9763" width="9.08984375" style="53"/>
    <col min="9764" max="9765" width="0" style="53" hidden="1" customWidth="1"/>
    <col min="9766" max="9984" width="9.08984375" style="53"/>
    <col min="9985" max="9985" width="6.6328125" style="53" customWidth="1"/>
    <col min="9986" max="9986" width="3.6328125" style="53" customWidth="1"/>
    <col min="9987" max="9987" width="13" style="53" customWidth="1"/>
    <col min="9988" max="9988" width="35.6328125" style="53" customWidth="1"/>
    <col min="9989" max="9989" width="10.6328125" style="53" customWidth="1"/>
    <col min="9990" max="9990" width="5.36328125" style="53" customWidth="1"/>
    <col min="9991" max="9991" width="8.6328125" style="53" customWidth="1"/>
    <col min="9992" max="9993" width="0" style="53" hidden="1" customWidth="1"/>
    <col min="9994" max="9994" width="9.6328125" style="53" customWidth="1"/>
    <col min="9995" max="9998" width="0" style="53" hidden="1" customWidth="1"/>
    <col min="9999" max="9999" width="3.54296875" style="53" customWidth="1"/>
    <col min="10000" max="10018" width="0" style="53" hidden="1" customWidth="1"/>
    <col min="10019" max="10019" width="9.08984375" style="53"/>
    <col min="10020" max="10021" width="0" style="53" hidden="1" customWidth="1"/>
    <col min="10022" max="10240" width="9.08984375" style="53"/>
    <col min="10241" max="10241" width="6.6328125" style="53" customWidth="1"/>
    <col min="10242" max="10242" width="3.6328125" style="53" customWidth="1"/>
    <col min="10243" max="10243" width="13" style="53" customWidth="1"/>
    <col min="10244" max="10244" width="35.6328125" style="53" customWidth="1"/>
    <col min="10245" max="10245" width="10.6328125" style="53" customWidth="1"/>
    <col min="10246" max="10246" width="5.36328125" style="53" customWidth="1"/>
    <col min="10247" max="10247" width="8.6328125" style="53" customWidth="1"/>
    <col min="10248" max="10249" width="0" style="53" hidden="1" customWidth="1"/>
    <col min="10250" max="10250" width="9.6328125" style="53" customWidth="1"/>
    <col min="10251" max="10254" width="0" style="53" hidden="1" customWidth="1"/>
    <col min="10255" max="10255" width="3.54296875" style="53" customWidth="1"/>
    <col min="10256" max="10274" width="0" style="53" hidden="1" customWidth="1"/>
    <col min="10275" max="10275" width="9.08984375" style="53"/>
    <col min="10276" max="10277" width="0" style="53" hidden="1" customWidth="1"/>
    <col min="10278" max="10496" width="9.08984375" style="53"/>
    <col min="10497" max="10497" width="6.6328125" style="53" customWidth="1"/>
    <col min="10498" max="10498" width="3.6328125" style="53" customWidth="1"/>
    <col min="10499" max="10499" width="13" style="53" customWidth="1"/>
    <col min="10500" max="10500" width="35.6328125" style="53" customWidth="1"/>
    <col min="10501" max="10501" width="10.6328125" style="53" customWidth="1"/>
    <col min="10502" max="10502" width="5.36328125" style="53" customWidth="1"/>
    <col min="10503" max="10503" width="8.6328125" style="53" customWidth="1"/>
    <col min="10504" max="10505" width="0" style="53" hidden="1" customWidth="1"/>
    <col min="10506" max="10506" width="9.6328125" style="53" customWidth="1"/>
    <col min="10507" max="10510" width="0" style="53" hidden="1" customWidth="1"/>
    <col min="10511" max="10511" width="3.54296875" style="53" customWidth="1"/>
    <col min="10512" max="10530" width="0" style="53" hidden="1" customWidth="1"/>
    <col min="10531" max="10531" width="9.08984375" style="53"/>
    <col min="10532" max="10533" width="0" style="53" hidden="1" customWidth="1"/>
    <col min="10534" max="10752" width="9.08984375" style="53"/>
    <col min="10753" max="10753" width="6.6328125" style="53" customWidth="1"/>
    <col min="10754" max="10754" width="3.6328125" style="53" customWidth="1"/>
    <col min="10755" max="10755" width="13" style="53" customWidth="1"/>
    <col min="10756" max="10756" width="35.6328125" style="53" customWidth="1"/>
    <col min="10757" max="10757" width="10.6328125" style="53" customWidth="1"/>
    <col min="10758" max="10758" width="5.36328125" style="53" customWidth="1"/>
    <col min="10759" max="10759" width="8.6328125" style="53" customWidth="1"/>
    <col min="10760" max="10761" width="0" style="53" hidden="1" customWidth="1"/>
    <col min="10762" max="10762" width="9.6328125" style="53" customWidth="1"/>
    <col min="10763" max="10766" width="0" style="53" hidden="1" customWidth="1"/>
    <col min="10767" max="10767" width="3.54296875" style="53" customWidth="1"/>
    <col min="10768" max="10786" width="0" style="53" hidden="1" customWidth="1"/>
    <col min="10787" max="10787" width="9.08984375" style="53"/>
    <col min="10788" max="10789" width="0" style="53" hidden="1" customWidth="1"/>
    <col min="10790" max="11008" width="9.08984375" style="53"/>
    <col min="11009" max="11009" width="6.6328125" style="53" customWidth="1"/>
    <col min="11010" max="11010" width="3.6328125" style="53" customWidth="1"/>
    <col min="11011" max="11011" width="13" style="53" customWidth="1"/>
    <col min="11012" max="11012" width="35.6328125" style="53" customWidth="1"/>
    <col min="11013" max="11013" width="10.6328125" style="53" customWidth="1"/>
    <col min="11014" max="11014" width="5.36328125" style="53" customWidth="1"/>
    <col min="11015" max="11015" width="8.6328125" style="53" customWidth="1"/>
    <col min="11016" max="11017" width="0" style="53" hidden="1" customWidth="1"/>
    <col min="11018" max="11018" width="9.6328125" style="53" customWidth="1"/>
    <col min="11019" max="11022" width="0" style="53" hidden="1" customWidth="1"/>
    <col min="11023" max="11023" width="3.54296875" style="53" customWidth="1"/>
    <col min="11024" max="11042" width="0" style="53" hidden="1" customWidth="1"/>
    <col min="11043" max="11043" width="9.08984375" style="53"/>
    <col min="11044" max="11045" width="0" style="53" hidden="1" customWidth="1"/>
    <col min="11046" max="11264" width="9.08984375" style="53"/>
    <col min="11265" max="11265" width="6.6328125" style="53" customWidth="1"/>
    <col min="11266" max="11266" width="3.6328125" style="53" customWidth="1"/>
    <col min="11267" max="11267" width="13" style="53" customWidth="1"/>
    <col min="11268" max="11268" width="35.6328125" style="53" customWidth="1"/>
    <col min="11269" max="11269" width="10.6328125" style="53" customWidth="1"/>
    <col min="11270" max="11270" width="5.36328125" style="53" customWidth="1"/>
    <col min="11271" max="11271" width="8.6328125" style="53" customWidth="1"/>
    <col min="11272" max="11273" width="0" style="53" hidden="1" customWidth="1"/>
    <col min="11274" max="11274" width="9.6328125" style="53" customWidth="1"/>
    <col min="11275" max="11278" width="0" style="53" hidden="1" customWidth="1"/>
    <col min="11279" max="11279" width="3.54296875" style="53" customWidth="1"/>
    <col min="11280" max="11298" width="0" style="53" hidden="1" customWidth="1"/>
    <col min="11299" max="11299" width="9.08984375" style="53"/>
    <col min="11300" max="11301" width="0" style="53" hidden="1" customWidth="1"/>
    <col min="11302" max="11520" width="9.08984375" style="53"/>
    <col min="11521" max="11521" width="6.6328125" style="53" customWidth="1"/>
    <col min="11522" max="11522" width="3.6328125" style="53" customWidth="1"/>
    <col min="11523" max="11523" width="13" style="53" customWidth="1"/>
    <col min="11524" max="11524" width="35.6328125" style="53" customWidth="1"/>
    <col min="11525" max="11525" width="10.6328125" style="53" customWidth="1"/>
    <col min="11526" max="11526" width="5.36328125" style="53" customWidth="1"/>
    <col min="11527" max="11527" width="8.6328125" style="53" customWidth="1"/>
    <col min="11528" max="11529" width="0" style="53" hidden="1" customWidth="1"/>
    <col min="11530" max="11530" width="9.6328125" style="53" customWidth="1"/>
    <col min="11531" max="11534" width="0" style="53" hidden="1" customWidth="1"/>
    <col min="11535" max="11535" width="3.54296875" style="53" customWidth="1"/>
    <col min="11536" max="11554" width="0" style="53" hidden="1" customWidth="1"/>
    <col min="11555" max="11555" width="9.08984375" style="53"/>
    <col min="11556" max="11557" width="0" style="53" hidden="1" customWidth="1"/>
    <col min="11558" max="11776" width="9.08984375" style="53"/>
    <col min="11777" max="11777" width="6.6328125" style="53" customWidth="1"/>
    <col min="11778" max="11778" width="3.6328125" style="53" customWidth="1"/>
    <col min="11779" max="11779" width="13" style="53" customWidth="1"/>
    <col min="11780" max="11780" width="35.6328125" style="53" customWidth="1"/>
    <col min="11781" max="11781" width="10.6328125" style="53" customWidth="1"/>
    <col min="11782" max="11782" width="5.36328125" style="53" customWidth="1"/>
    <col min="11783" max="11783" width="8.6328125" style="53" customWidth="1"/>
    <col min="11784" max="11785" width="0" style="53" hidden="1" customWidth="1"/>
    <col min="11786" max="11786" width="9.6328125" style="53" customWidth="1"/>
    <col min="11787" max="11790" width="0" style="53" hidden="1" customWidth="1"/>
    <col min="11791" max="11791" width="3.54296875" style="53" customWidth="1"/>
    <col min="11792" max="11810" width="0" style="53" hidden="1" customWidth="1"/>
    <col min="11811" max="11811" width="9.08984375" style="53"/>
    <col min="11812" max="11813" width="0" style="53" hidden="1" customWidth="1"/>
    <col min="11814" max="12032" width="9.08984375" style="53"/>
    <col min="12033" max="12033" width="6.6328125" style="53" customWidth="1"/>
    <col min="12034" max="12034" width="3.6328125" style="53" customWidth="1"/>
    <col min="12035" max="12035" width="13" style="53" customWidth="1"/>
    <col min="12036" max="12036" width="35.6328125" style="53" customWidth="1"/>
    <col min="12037" max="12037" width="10.6328125" style="53" customWidth="1"/>
    <col min="12038" max="12038" width="5.36328125" style="53" customWidth="1"/>
    <col min="12039" max="12039" width="8.6328125" style="53" customWidth="1"/>
    <col min="12040" max="12041" width="0" style="53" hidden="1" customWidth="1"/>
    <col min="12042" max="12042" width="9.6328125" style="53" customWidth="1"/>
    <col min="12043" max="12046" width="0" style="53" hidden="1" customWidth="1"/>
    <col min="12047" max="12047" width="3.54296875" style="53" customWidth="1"/>
    <col min="12048" max="12066" width="0" style="53" hidden="1" customWidth="1"/>
    <col min="12067" max="12067" width="9.08984375" style="53"/>
    <col min="12068" max="12069" width="0" style="53" hidden="1" customWidth="1"/>
    <col min="12070" max="12288" width="9.08984375" style="53"/>
    <col min="12289" max="12289" width="6.6328125" style="53" customWidth="1"/>
    <col min="12290" max="12290" width="3.6328125" style="53" customWidth="1"/>
    <col min="12291" max="12291" width="13" style="53" customWidth="1"/>
    <col min="12292" max="12292" width="35.6328125" style="53" customWidth="1"/>
    <col min="12293" max="12293" width="10.6328125" style="53" customWidth="1"/>
    <col min="12294" max="12294" width="5.36328125" style="53" customWidth="1"/>
    <col min="12295" max="12295" width="8.6328125" style="53" customWidth="1"/>
    <col min="12296" max="12297" width="0" style="53" hidden="1" customWidth="1"/>
    <col min="12298" max="12298" width="9.6328125" style="53" customWidth="1"/>
    <col min="12299" max="12302" width="0" style="53" hidden="1" customWidth="1"/>
    <col min="12303" max="12303" width="3.54296875" style="53" customWidth="1"/>
    <col min="12304" max="12322" width="0" style="53" hidden="1" customWidth="1"/>
    <col min="12323" max="12323" width="9.08984375" style="53"/>
    <col min="12324" max="12325" width="0" style="53" hidden="1" customWidth="1"/>
    <col min="12326" max="12544" width="9.08984375" style="53"/>
    <col min="12545" max="12545" width="6.6328125" style="53" customWidth="1"/>
    <col min="12546" max="12546" width="3.6328125" style="53" customWidth="1"/>
    <col min="12547" max="12547" width="13" style="53" customWidth="1"/>
    <col min="12548" max="12548" width="35.6328125" style="53" customWidth="1"/>
    <col min="12549" max="12549" width="10.6328125" style="53" customWidth="1"/>
    <col min="12550" max="12550" width="5.36328125" style="53" customWidth="1"/>
    <col min="12551" max="12551" width="8.6328125" style="53" customWidth="1"/>
    <col min="12552" max="12553" width="0" style="53" hidden="1" customWidth="1"/>
    <col min="12554" max="12554" width="9.6328125" style="53" customWidth="1"/>
    <col min="12555" max="12558" width="0" style="53" hidden="1" customWidth="1"/>
    <col min="12559" max="12559" width="3.54296875" style="53" customWidth="1"/>
    <col min="12560" max="12578" width="0" style="53" hidden="1" customWidth="1"/>
    <col min="12579" max="12579" width="9.08984375" style="53"/>
    <col min="12580" max="12581" width="0" style="53" hidden="1" customWidth="1"/>
    <col min="12582" max="12800" width="9.08984375" style="53"/>
    <col min="12801" max="12801" width="6.6328125" style="53" customWidth="1"/>
    <col min="12802" max="12802" width="3.6328125" style="53" customWidth="1"/>
    <col min="12803" max="12803" width="13" style="53" customWidth="1"/>
    <col min="12804" max="12804" width="35.6328125" style="53" customWidth="1"/>
    <col min="12805" max="12805" width="10.6328125" style="53" customWidth="1"/>
    <col min="12806" max="12806" width="5.36328125" style="53" customWidth="1"/>
    <col min="12807" max="12807" width="8.6328125" style="53" customWidth="1"/>
    <col min="12808" max="12809" width="0" style="53" hidden="1" customWidth="1"/>
    <col min="12810" max="12810" width="9.6328125" style="53" customWidth="1"/>
    <col min="12811" max="12814" width="0" style="53" hidden="1" customWidth="1"/>
    <col min="12815" max="12815" width="3.54296875" style="53" customWidth="1"/>
    <col min="12816" max="12834" width="0" style="53" hidden="1" customWidth="1"/>
    <col min="12835" max="12835" width="9.08984375" style="53"/>
    <col min="12836" max="12837" width="0" style="53" hidden="1" customWidth="1"/>
    <col min="12838" max="13056" width="9.08984375" style="53"/>
    <col min="13057" max="13057" width="6.6328125" style="53" customWidth="1"/>
    <col min="13058" max="13058" width="3.6328125" style="53" customWidth="1"/>
    <col min="13059" max="13059" width="13" style="53" customWidth="1"/>
    <col min="13060" max="13060" width="35.6328125" style="53" customWidth="1"/>
    <col min="13061" max="13061" width="10.6328125" style="53" customWidth="1"/>
    <col min="13062" max="13062" width="5.36328125" style="53" customWidth="1"/>
    <col min="13063" max="13063" width="8.6328125" style="53" customWidth="1"/>
    <col min="13064" max="13065" width="0" style="53" hidden="1" customWidth="1"/>
    <col min="13066" max="13066" width="9.6328125" style="53" customWidth="1"/>
    <col min="13067" max="13070" width="0" style="53" hidden="1" customWidth="1"/>
    <col min="13071" max="13071" width="3.54296875" style="53" customWidth="1"/>
    <col min="13072" max="13090" width="0" style="53" hidden="1" customWidth="1"/>
    <col min="13091" max="13091" width="9.08984375" style="53"/>
    <col min="13092" max="13093" width="0" style="53" hidden="1" customWidth="1"/>
    <col min="13094" max="13312" width="9.08984375" style="53"/>
    <col min="13313" max="13313" width="6.6328125" style="53" customWidth="1"/>
    <col min="13314" max="13314" width="3.6328125" style="53" customWidth="1"/>
    <col min="13315" max="13315" width="13" style="53" customWidth="1"/>
    <col min="13316" max="13316" width="35.6328125" style="53" customWidth="1"/>
    <col min="13317" max="13317" width="10.6328125" style="53" customWidth="1"/>
    <col min="13318" max="13318" width="5.36328125" style="53" customWidth="1"/>
    <col min="13319" max="13319" width="8.6328125" style="53" customWidth="1"/>
    <col min="13320" max="13321" width="0" style="53" hidden="1" customWidth="1"/>
    <col min="13322" max="13322" width="9.6328125" style="53" customWidth="1"/>
    <col min="13323" max="13326" width="0" style="53" hidden="1" customWidth="1"/>
    <col min="13327" max="13327" width="3.54296875" style="53" customWidth="1"/>
    <col min="13328" max="13346" width="0" style="53" hidden="1" customWidth="1"/>
    <col min="13347" max="13347" width="9.08984375" style="53"/>
    <col min="13348" max="13349" width="0" style="53" hidden="1" customWidth="1"/>
    <col min="13350" max="13568" width="9.08984375" style="53"/>
    <col min="13569" max="13569" width="6.6328125" style="53" customWidth="1"/>
    <col min="13570" max="13570" width="3.6328125" style="53" customWidth="1"/>
    <col min="13571" max="13571" width="13" style="53" customWidth="1"/>
    <col min="13572" max="13572" width="35.6328125" style="53" customWidth="1"/>
    <col min="13573" max="13573" width="10.6328125" style="53" customWidth="1"/>
    <col min="13574" max="13574" width="5.36328125" style="53" customWidth="1"/>
    <col min="13575" max="13575" width="8.6328125" style="53" customWidth="1"/>
    <col min="13576" max="13577" width="0" style="53" hidden="1" customWidth="1"/>
    <col min="13578" max="13578" width="9.6328125" style="53" customWidth="1"/>
    <col min="13579" max="13582" width="0" style="53" hidden="1" customWidth="1"/>
    <col min="13583" max="13583" width="3.54296875" style="53" customWidth="1"/>
    <col min="13584" max="13602" width="0" style="53" hidden="1" customWidth="1"/>
    <col min="13603" max="13603" width="9.08984375" style="53"/>
    <col min="13604" max="13605" width="0" style="53" hidden="1" customWidth="1"/>
    <col min="13606" max="13824" width="9.08984375" style="53"/>
    <col min="13825" max="13825" width="6.6328125" style="53" customWidth="1"/>
    <col min="13826" max="13826" width="3.6328125" style="53" customWidth="1"/>
    <col min="13827" max="13827" width="13" style="53" customWidth="1"/>
    <col min="13828" max="13828" width="35.6328125" style="53" customWidth="1"/>
    <col min="13829" max="13829" width="10.6328125" style="53" customWidth="1"/>
    <col min="13830" max="13830" width="5.36328125" style="53" customWidth="1"/>
    <col min="13831" max="13831" width="8.6328125" style="53" customWidth="1"/>
    <col min="13832" max="13833" width="0" style="53" hidden="1" customWidth="1"/>
    <col min="13834" max="13834" width="9.6328125" style="53" customWidth="1"/>
    <col min="13835" max="13838" width="0" style="53" hidden="1" customWidth="1"/>
    <col min="13839" max="13839" width="3.54296875" style="53" customWidth="1"/>
    <col min="13840" max="13858" width="0" style="53" hidden="1" customWidth="1"/>
    <col min="13859" max="13859" width="9.08984375" style="53"/>
    <col min="13860" max="13861" width="0" style="53" hidden="1" customWidth="1"/>
    <col min="13862" max="14080" width="9.08984375" style="53"/>
    <col min="14081" max="14081" width="6.6328125" style="53" customWidth="1"/>
    <col min="14082" max="14082" width="3.6328125" style="53" customWidth="1"/>
    <col min="14083" max="14083" width="13" style="53" customWidth="1"/>
    <col min="14084" max="14084" width="35.6328125" style="53" customWidth="1"/>
    <col min="14085" max="14085" width="10.6328125" style="53" customWidth="1"/>
    <col min="14086" max="14086" width="5.36328125" style="53" customWidth="1"/>
    <col min="14087" max="14087" width="8.6328125" style="53" customWidth="1"/>
    <col min="14088" max="14089" width="0" style="53" hidden="1" customWidth="1"/>
    <col min="14090" max="14090" width="9.6328125" style="53" customWidth="1"/>
    <col min="14091" max="14094" width="0" style="53" hidden="1" customWidth="1"/>
    <col min="14095" max="14095" width="3.54296875" style="53" customWidth="1"/>
    <col min="14096" max="14114" width="0" style="53" hidden="1" customWidth="1"/>
    <col min="14115" max="14115" width="9.08984375" style="53"/>
    <col min="14116" max="14117" width="0" style="53" hidden="1" customWidth="1"/>
    <col min="14118" max="14336" width="9.08984375" style="53"/>
    <col min="14337" max="14337" width="6.6328125" style="53" customWidth="1"/>
    <col min="14338" max="14338" width="3.6328125" style="53" customWidth="1"/>
    <col min="14339" max="14339" width="13" style="53" customWidth="1"/>
    <col min="14340" max="14340" width="35.6328125" style="53" customWidth="1"/>
    <col min="14341" max="14341" width="10.6328125" style="53" customWidth="1"/>
    <col min="14342" max="14342" width="5.36328125" style="53" customWidth="1"/>
    <col min="14343" max="14343" width="8.6328125" style="53" customWidth="1"/>
    <col min="14344" max="14345" width="0" style="53" hidden="1" customWidth="1"/>
    <col min="14346" max="14346" width="9.6328125" style="53" customWidth="1"/>
    <col min="14347" max="14350" width="0" style="53" hidden="1" customWidth="1"/>
    <col min="14351" max="14351" width="3.54296875" style="53" customWidth="1"/>
    <col min="14352" max="14370" width="0" style="53" hidden="1" customWidth="1"/>
    <col min="14371" max="14371" width="9.08984375" style="53"/>
    <col min="14372" max="14373" width="0" style="53" hidden="1" customWidth="1"/>
    <col min="14374" max="14592" width="9.08984375" style="53"/>
    <col min="14593" max="14593" width="6.6328125" style="53" customWidth="1"/>
    <col min="14594" max="14594" width="3.6328125" style="53" customWidth="1"/>
    <col min="14595" max="14595" width="13" style="53" customWidth="1"/>
    <col min="14596" max="14596" width="35.6328125" style="53" customWidth="1"/>
    <col min="14597" max="14597" width="10.6328125" style="53" customWidth="1"/>
    <col min="14598" max="14598" width="5.36328125" style="53" customWidth="1"/>
    <col min="14599" max="14599" width="8.6328125" style="53" customWidth="1"/>
    <col min="14600" max="14601" width="0" style="53" hidden="1" customWidth="1"/>
    <col min="14602" max="14602" width="9.6328125" style="53" customWidth="1"/>
    <col min="14603" max="14606" width="0" style="53" hidden="1" customWidth="1"/>
    <col min="14607" max="14607" width="3.54296875" style="53" customWidth="1"/>
    <col min="14608" max="14626" width="0" style="53" hidden="1" customWidth="1"/>
    <col min="14627" max="14627" width="9.08984375" style="53"/>
    <col min="14628" max="14629" width="0" style="53" hidden="1" customWidth="1"/>
    <col min="14630" max="14848" width="9.08984375" style="53"/>
    <col min="14849" max="14849" width="6.6328125" style="53" customWidth="1"/>
    <col min="14850" max="14850" width="3.6328125" style="53" customWidth="1"/>
    <col min="14851" max="14851" width="13" style="53" customWidth="1"/>
    <col min="14852" max="14852" width="35.6328125" style="53" customWidth="1"/>
    <col min="14853" max="14853" width="10.6328125" style="53" customWidth="1"/>
    <col min="14854" max="14854" width="5.36328125" style="53" customWidth="1"/>
    <col min="14855" max="14855" width="8.6328125" style="53" customWidth="1"/>
    <col min="14856" max="14857" width="0" style="53" hidden="1" customWidth="1"/>
    <col min="14858" max="14858" width="9.6328125" style="53" customWidth="1"/>
    <col min="14859" max="14862" width="0" style="53" hidden="1" customWidth="1"/>
    <col min="14863" max="14863" width="3.54296875" style="53" customWidth="1"/>
    <col min="14864" max="14882" width="0" style="53" hidden="1" customWidth="1"/>
    <col min="14883" max="14883" width="9.08984375" style="53"/>
    <col min="14884" max="14885" width="0" style="53" hidden="1" customWidth="1"/>
    <col min="14886" max="15104" width="9.08984375" style="53"/>
    <col min="15105" max="15105" width="6.6328125" style="53" customWidth="1"/>
    <col min="15106" max="15106" width="3.6328125" style="53" customWidth="1"/>
    <col min="15107" max="15107" width="13" style="53" customWidth="1"/>
    <col min="15108" max="15108" width="35.6328125" style="53" customWidth="1"/>
    <col min="15109" max="15109" width="10.6328125" style="53" customWidth="1"/>
    <col min="15110" max="15110" width="5.36328125" style="53" customWidth="1"/>
    <col min="15111" max="15111" width="8.6328125" style="53" customWidth="1"/>
    <col min="15112" max="15113" width="0" style="53" hidden="1" customWidth="1"/>
    <col min="15114" max="15114" width="9.6328125" style="53" customWidth="1"/>
    <col min="15115" max="15118" width="0" style="53" hidden="1" customWidth="1"/>
    <col min="15119" max="15119" width="3.54296875" style="53" customWidth="1"/>
    <col min="15120" max="15138" width="0" style="53" hidden="1" customWidth="1"/>
    <col min="15139" max="15139" width="9.08984375" style="53"/>
    <col min="15140" max="15141" width="0" style="53" hidden="1" customWidth="1"/>
    <col min="15142" max="15360" width="9.08984375" style="53"/>
    <col min="15361" max="15361" width="6.6328125" style="53" customWidth="1"/>
    <col min="15362" max="15362" width="3.6328125" style="53" customWidth="1"/>
    <col min="15363" max="15363" width="13" style="53" customWidth="1"/>
    <col min="15364" max="15364" width="35.6328125" style="53" customWidth="1"/>
    <col min="15365" max="15365" width="10.6328125" style="53" customWidth="1"/>
    <col min="15366" max="15366" width="5.36328125" style="53" customWidth="1"/>
    <col min="15367" max="15367" width="8.6328125" style="53" customWidth="1"/>
    <col min="15368" max="15369" width="0" style="53" hidden="1" customWidth="1"/>
    <col min="15370" max="15370" width="9.6328125" style="53" customWidth="1"/>
    <col min="15371" max="15374" width="0" style="53" hidden="1" customWidth="1"/>
    <col min="15375" max="15375" width="3.54296875" style="53" customWidth="1"/>
    <col min="15376" max="15394" width="0" style="53" hidden="1" customWidth="1"/>
    <col min="15395" max="15395" width="9.08984375" style="53"/>
    <col min="15396" max="15397" width="0" style="53" hidden="1" customWidth="1"/>
    <col min="15398" max="15616" width="9.08984375" style="53"/>
    <col min="15617" max="15617" width="6.6328125" style="53" customWidth="1"/>
    <col min="15618" max="15618" width="3.6328125" style="53" customWidth="1"/>
    <col min="15619" max="15619" width="13" style="53" customWidth="1"/>
    <col min="15620" max="15620" width="35.6328125" style="53" customWidth="1"/>
    <col min="15621" max="15621" width="10.6328125" style="53" customWidth="1"/>
    <col min="15622" max="15622" width="5.36328125" style="53" customWidth="1"/>
    <col min="15623" max="15623" width="8.6328125" style="53" customWidth="1"/>
    <col min="15624" max="15625" width="0" style="53" hidden="1" customWidth="1"/>
    <col min="15626" max="15626" width="9.6328125" style="53" customWidth="1"/>
    <col min="15627" max="15630" width="0" style="53" hidden="1" customWidth="1"/>
    <col min="15631" max="15631" width="3.54296875" style="53" customWidth="1"/>
    <col min="15632" max="15650" width="0" style="53" hidden="1" customWidth="1"/>
    <col min="15651" max="15651" width="9.08984375" style="53"/>
    <col min="15652" max="15653" width="0" style="53" hidden="1" customWidth="1"/>
    <col min="15654" max="15872" width="9.08984375" style="53"/>
    <col min="15873" max="15873" width="6.6328125" style="53" customWidth="1"/>
    <col min="15874" max="15874" width="3.6328125" style="53" customWidth="1"/>
    <col min="15875" max="15875" width="13" style="53" customWidth="1"/>
    <col min="15876" max="15876" width="35.6328125" style="53" customWidth="1"/>
    <col min="15877" max="15877" width="10.6328125" style="53" customWidth="1"/>
    <col min="15878" max="15878" width="5.36328125" style="53" customWidth="1"/>
    <col min="15879" max="15879" width="8.6328125" style="53" customWidth="1"/>
    <col min="15880" max="15881" width="0" style="53" hidden="1" customWidth="1"/>
    <col min="15882" max="15882" width="9.6328125" style="53" customWidth="1"/>
    <col min="15883" max="15886" width="0" style="53" hidden="1" customWidth="1"/>
    <col min="15887" max="15887" width="3.54296875" style="53" customWidth="1"/>
    <col min="15888" max="15906" width="0" style="53" hidden="1" customWidth="1"/>
    <col min="15907" max="15907" width="9.08984375" style="53"/>
    <col min="15908" max="15909" width="0" style="53" hidden="1" customWidth="1"/>
    <col min="15910" max="16128" width="9.08984375" style="53"/>
    <col min="16129" max="16129" width="6.6328125" style="53" customWidth="1"/>
    <col min="16130" max="16130" width="3.6328125" style="53" customWidth="1"/>
    <col min="16131" max="16131" width="13" style="53" customWidth="1"/>
    <col min="16132" max="16132" width="35.6328125" style="53" customWidth="1"/>
    <col min="16133" max="16133" width="10.6328125" style="53" customWidth="1"/>
    <col min="16134" max="16134" width="5.36328125" style="53" customWidth="1"/>
    <col min="16135" max="16135" width="8.6328125" style="53" customWidth="1"/>
    <col min="16136" max="16137" width="0" style="53" hidden="1" customWidth="1"/>
    <col min="16138" max="16138" width="9.6328125" style="53" customWidth="1"/>
    <col min="16139" max="16142" width="0" style="53" hidden="1" customWidth="1"/>
    <col min="16143" max="16143" width="3.54296875" style="53" customWidth="1"/>
    <col min="16144" max="16162" width="0" style="53" hidden="1" customWidth="1"/>
    <col min="16163" max="16163" width="9.08984375" style="53"/>
    <col min="16164" max="16165" width="0" style="53" hidden="1" customWidth="1"/>
    <col min="16166" max="16384" width="9.08984375" style="53"/>
  </cols>
  <sheetData>
    <row r="1" spans="1:37">
      <c r="A1" s="52" t="s">
        <v>63</v>
      </c>
      <c r="B1" s="53"/>
      <c r="C1" s="53"/>
      <c r="D1" s="53"/>
      <c r="E1" s="52" t="s">
        <v>363</v>
      </c>
      <c r="F1" s="53"/>
      <c r="G1" s="54"/>
      <c r="H1" s="53"/>
      <c r="I1" s="53"/>
      <c r="J1" s="54"/>
      <c r="K1" s="55"/>
      <c r="L1" s="53"/>
      <c r="M1" s="53"/>
      <c r="N1" s="53"/>
      <c r="O1" s="53"/>
      <c r="P1" s="53"/>
      <c r="Q1" s="56"/>
      <c r="R1" s="56"/>
      <c r="S1" s="56"/>
      <c r="T1" s="53"/>
      <c r="U1" s="53"/>
      <c r="V1" s="53"/>
      <c r="W1" s="53"/>
      <c r="X1" s="53"/>
      <c r="Y1" s="53"/>
      <c r="Z1" s="16" t="s">
        <v>1</v>
      </c>
      <c r="AA1" s="48" t="s">
        <v>2</v>
      </c>
      <c r="AB1" s="16" t="s">
        <v>3</v>
      </c>
      <c r="AC1" s="16" t="s">
        <v>4</v>
      </c>
      <c r="AD1" s="16" t="s">
        <v>5</v>
      </c>
      <c r="AE1" s="53"/>
      <c r="AF1" s="53"/>
      <c r="AG1" s="53"/>
      <c r="AH1" s="53"/>
    </row>
    <row r="2" spans="1:37">
      <c r="A2" s="52" t="s">
        <v>64</v>
      </c>
      <c r="B2" s="53"/>
      <c r="C2" s="53"/>
      <c r="D2" s="53"/>
      <c r="E2" s="52" t="s">
        <v>65</v>
      </c>
      <c r="F2" s="53"/>
      <c r="G2" s="54"/>
      <c r="H2" s="57"/>
      <c r="I2" s="53"/>
      <c r="J2" s="54"/>
      <c r="K2" s="55"/>
      <c r="L2" s="53"/>
      <c r="M2" s="53"/>
      <c r="N2" s="53"/>
      <c r="O2" s="53"/>
      <c r="P2" s="53"/>
      <c r="Q2" s="56"/>
      <c r="R2" s="56"/>
      <c r="S2" s="56"/>
      <c r="T2" s="53"/>
      <c r="U2" s="53"/>
      <c r="V2" s="53"/>
      <c r="W2" s="53"/>
      <c r="X2" s="53"/>
      <c r="Y2" s="53"/>
      <c r="Z2" s="16" t="s">
        <v>6</v>
      </c>
      <c r="AA2" s="18" t="s">
        <v>7</v>
      </c>
      <c r="AB2" s="18" t="s">
        <v>8</v>
      </c>
      <c r="AC2" s="18"/>
      <c r="AD2" s="19"/>
      <c r="AE2" s="53"/>
      <c r="AF2" s="53"/>
      <c r="AG2" s="53"/>
      <c r="AH2" s="53"/>
    </row>
    <row r="3" spans="1:37">
      <c r="A3" s="52" t="s">
        <v>9</v>
      </c>
      <c r="B3" s="53"/>
      <c r="C3" s="53"/>
      <c r="D3" s="53"/>
      <c r="E3" s="100" t="s">
        <v>381</v>
      </c>
      <c r="F3" s="53"/>
      <c r="G3" s="54"/>
      <c r="H3" s="53"/>
      <c r="I3" s="53"/>
      <c r="J3" s="54"/>
      <c r="K3" s="55"/>
      <c r="L3" s="53"/>
      <c r="M3" s="53"/>
      <c r="N3" s="53"/>
      <c r="O3" s="53"/>
      <c r="P3" s="53"/>
      <c r="Q3" s="56"/>
      <c r="R3" s="56"/>
      <c r="S3" s="56"/>
      <c r="T3" s="53"/>
      <c r="U3" s="53"/>
      <c r="V3" s="53"/>
      <c r="W3" s="53"/>
      <c r="X3" s="53"/>
      <c r="Y3" s="53"/>
      <c r="Z3" s="16" t="s">
        <v>10</v>
      </c>
      <c r="AA3" s="18" t="s">
        <v>11</v>
      </c>
      <c r="AB3" s="18" t="s">
        <v>8</v>
      </c>
      <c r="AC3" s="18" t="s">
        <v>12</v>
      </c>
      <c r="AD3" s="19" t="s">
        <v>13</v>
      </c>
      <c r="AE3" s="53"/>
      <c r="AF3" s="53"/>
      <c r="AG3" s="53"/>
      <c r="AH3" s="53"/>
    </row>
    <row r="4" spans="1:37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6"/>
      <c r="R4" s="56"/>
      <c r="S4" s="56"/>
      <c r="T4" s="53"/>
      <c r="U4" s="53"/>
      <c r="V4" s="53"/>
      <c r="W4" s="53"/>
      <c r="X4" s="53"/>
      <c r="Y4" s="53"/>
      <c r="Z4" s="16" t="s">
        <v>14</v>
      </c>
      <c r="AA4" s="18" t="s">
        <v>15</v>
      </c>
      <c r="AB4" s="18" t="s">
        <v>8</v>
      </c>
      <c r="AC4" s="18"/>
      <c r="AD4" s="19"/>
      <c r="AE4" s="53"/>
      <c r="AF4" s="53"/>
      <c r="AG4" s="53"/>
      <c r="AH4" s="53"/>
    </row>
    <row r="5" spans="1:37">
      <c r="A5" s="52" t="s">
        <v>66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6"/>
      <c r="R5" s="56"/>
      <c r="S5" s="56"/>
      <c r="T5" s="53"/>
      <c r="U5" s="53"/>
      <c r="V5" s="53"/>
      <c r="W5" s="53"/>
      <c r="X5" s="53"/>
      <c r="Y5" s="53"/>
      <c r="Z5" s="16" t="s">
        <v>16</v>
      </c>
      <c r="AA5" s="18" t="s">
        <v>11</v>
      </c>
      <c r="AB5" s="18" t="s">
        <v>8</v>
      </c>
      <c r="AC5" s="18" t="s">
        <v>12</v>
      </c>
      <c r="AD5" s="19" t="s">
        <v>13</v>
      </c>
      <c r="AE5" s="53"/>
      <c r="AF5" s="53"/>
      <c r="AG5" s="53"/>
      <c r="AH5" s="53"/>
    </row>
    <row r="6" spans="1:37">
      <c r="A6" s="52" t="s">
        <v>364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6"/>
      <c r="R6" s="56"/>
      <c r="S6" s="56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7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6"/>
      <c r="R7" s="56"/>
      <c r="S7" s="56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7" ht="13">
      <c r="A8" s="53"/>
      <c r="B8" s="58"/>
      <c r="C8" s="57"/>
      <c r="D8" s="59" t="str">
        <f>CONCATENATE(AA2," ",AB2," ",AC2," ",AD2)</f>
        <v xml:space="preserve">Prehľad rozpočtových nákladov v EUR  </v>
      </c>
      <c r="E8" s="56"/>
      <c r="F8" s="53"/>
      <c r="G8" s="54"/>
      <c r="H8" s="54"/>
      <c r="I8" s="54"/>
      <c r="J8" s="54"/>
      <c r="K8" s="55"/>
      <c r="L8" s="55"/>
      <c r="M8" s="56"/>
      <c r="N8" s="56"/>
      <c r="O8" s="53"/>
      <c r="P8" s="53"/>
      <c r="Q8" s="56"/>
      <c r="R8" s="56"/>
      <c r="S8" s="56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7">
      <c r="A9" s="60" t="s">
        <v>17</v>
      </c>
      <c r="B9" s="60" t="s">
        <v>18</v>
      </c>
      <c r="C9" s="60" t="s">
        <v>19</v>
      </c>
      <c r="D9" s="60" t="s">
        <v>20</v>
      </c>
      <c r="E9" s="60" t="s">
        <v>21</v>
      </c>
      <c r="F9" s="60" t="s">
        <v>22</v>
      </c>
      <c r="G9" s="60" t="s">
        <v>23</v>
      </c>
      <c r="H9" s="60" t="s">
        <v>24</v>
      </c>
      <c r="I9" s="60" t="s">
        <v>25</v>
      </c>
      <c r="J9" s="60" t="s">
        <v>26</v>
      </c>
      <c r="K9" s="61" t="s">
        <v>27</v>
      </c>
      <c r="L9" s="61"/>
      <c r="M9" s="62" t="s">
        <v>28</v>
      </c>
      <c r="N9" s="62"/>
      <c r="O9" s="60" t="s">
        <v>0</v>
      </c>
      <c r="P9" s="63" t="s">
        <v>29</v>
      </c>
      <c r="Q9" s="60" t="s">
        <v>21</v>
      </c>
      <c r="R9" s="60" t="s">
        <v>21</v>
      </c>
      <c r="S9" s="63" t="s">
        <v>21</v>
      </c>
      <c r="T9" s="26" t="s">
        <v>30</v>
      </c>
      <c r="U9" s="27" t="s">
        <v>31</v>
      </c>
      <c r="V9" s="28" t="s">
        <v>32</v>
      </c>
      <c r="W9" s="60" t="s">
        <v>33</v>
      </c>
      <c r="X9" s="60" t="s">
        <v>34</v>
      </c>
      <c r="Y9" s="60" t="s">
        <v>35</v>
      </c>
      <c r="Z9" s="64" t="s">
        <v>36</v>
      </c>
      <c r="AA9" s="64" t="s">
        <v>37</v>
      </c>
      <c r="AB9" s="60" t="s">
        <v>32</v>
      </c>
      <c r="AC9" s="60" t="s">
        <v>38</v>
      </c>
      <c r="AD9" s="60" t="s">
        <v>39</v>
      </c>
      <c r="AE9" s="65" t="s">
        <v>40</v>
      </c>
      <c r="AF9" s="65" t="s">
        <v>41</v>
      </c>
      <c r="AG9" s="65" t="s">
        <v>21</v>
      </c>
      <c r="AH9" s="65" t="s">
        <v>42</v>
      </c>
      <c r="AJ9" s="53" t="s">
        <v>68</v>
      </c>
      <c r="AK9" s="53" t="s">
        <v>70</v>
      </c>
    </row>
    <row r="10" spans="1:37">
      <c r="A10" s="66" t="s">
        <v>43</v>
      </c>
      <c r="B10" s="66" t="s">
        <v>44</v>
      </c>
      <c r="C10" s="67"/>
      <c r="D10" s="66" t="s">
        <v>45</v>
      </c>
      <c r="E10" s="66" t="s">
        <v>46</v>
      </c>
      <c r="F10" s="66" t="s">
        <v>47</v>
      </c>
      <c r="G10" s="66" t="s">
        <v>48</v>
      </c>
      <c r="H10" s="66" t="s">
        <v>49</v>
      </c>
      <c r="I10" s="66" t="s">
        <v>50</v>
      </c>
      <c r="J10" s="66"/>
      <c r="K10" s="66" t="s">
        <v>23</v>
      </c>
      <c r="L10" s="66" t="s">
        <v>26</v>
      </c>
      <c r="M10" s="68" t="s">
        <v>23</v>
      </c>
      <c r="N10" s="66" t="s">
        <v>26</v>
      </c>
      <c r="O10" s="66" t="s">
        <v>51</v>
      </c>
      <c r="P10" s="68"/>
      <c r="Q10" s="66" t="s">
        <v>52</v>
      </c>
      <c r="R10" s="66" t="s">
        <v>53</v>
      </c>
      <c r="S10" s="68" t="s">
        <v>54</v>
      </c>
      <c r="T10" s="36" t="s">
        <v>55</v>
      </c>
      <c r="U10" s="37" t="s">
        <v>56</v>
      </c>
      <c r="V10" s="38" t="s">
        <v>57</v>
      </c>
      <c r="W10" s="69"/>
      <c r="X10" s="70"/>
      <c r="Y10" s="70"/>
      <c r="Z10" s="71" t="s">
        <v>58</v>
      </c>
      <c r="AA10" s="71" t="s">
        <v>43</v>
      </c>
      <c r="AB10" s="66" t="s">
        <v>59</v>
      </c>
      <c r="AC10" s="70"/>
      <c r="AD10" s="70"/>
      <c r="AE10" s="72"/>
      <c r="AF10" s="72"/>
      <c r="AG10" s="72"/>
      <c r="AH10" s="72"/>
      <c r="AJ10" s="53" t="s">
        <v>69</v>
      </c>
      <c r="AK10" s="53" t="s">
        <v>71</v>
      </c>
    </row>
    <row r="12" spans="1:37">
      <c r="B12" s="74" t="s">
        <v>72</v>
      </c>
    </row>
    <row r="13" spans="1:37">
      <c r="B13" s="75" t="s">
        <v>73</v>
      </c>
    </row>
    <row r="14" spans="1:37">
      <c r="A14" s="73">
        <v>1</v>
      </c>
      <c r="B14" s="83" t="s">
        <v>74</v>
      </c>
      <c r="C14" s="75" t="s">
        <v>75</v>
      </c>
      <c r="D14" s="76" t="s">
        <v>76</v>
      </c>
      <c r="E14" s="77">
        <v>9.7530000000000001</v>
      </c>
      <c r="F14" s="78" t="s">
        <v>77</v>
      </c>
      <c r="H14" s="79">
        <f t="shared" ref="H14:H19" si="0">ROUND(E14*G14,2)</f>
        <v>0</v>
      </c>
      <c r="J14" s="79">
        <f t="shared" ref="J14:J19" si="1">ROUND(E14*G14,2)</f>
        <v>0</v>
      </c>
      <c r="K14" s="80">
        <v>3.9199999999999999E-3</v>
      </c>
      <c r="L14" s="80">
        <f t="shared" ref="L14:L19" si="2">E14*K14</f>
        <v>3.8231759999999997E-2</v>
      </c>
      <c r="N14" s="77">
        <f t="shared" ref="N14:N19" si="3">E14*M14</f>
        <v>0</v>
      </c>
      <c r="O14" s="78">
        <v>20</v>
      </c>
      <c r="P14" s="78" t="s">
        <v>78</v>
      </c>
      <c r="V14" s="81" t="s">
        <v>62</v>
      </c>
      <c r="W14" s="82">
        <v>1.3069999999999999</v>
      </c>
      <c r="X14" s="75" t="s">
        <v>79</v>
      </c>
      <c r="Y14" s="75" t="s">
        <v>75</v>
      </c>
      <c r="Z14" s="78" t="s">
        <v>80</v>
      </c>
      <c r="AB14" s="78">
        <v>1</v>
      </c>
      <c r="AJ14" s="53" t="s">
        <v>81</v>
      </c>
      <c r="AK14" s="53" t="s">
        <v>82</v>
      </c>
    </row>
    <row r="15" spans="1:37">
      <c r="A15" s="73">
        <v>2</v>
      </c>
      <c r="B15" s="83" t="s">
        <v>74</v>
      </c>
      <c r="C15" s="75" t="s">
        <v>83</v>
      </c>
      <c r="D15" s="76" t="s">
        <v>84</v>
      </c>
      <c r="E15" s="77">
        <v>47.5</v>
      </c>
      <c r="F15" s="78" t="s">
        <v>77</v>
      </c>
      <c r="H15" s="79">
        <f t="shared" si="0"/>
        <v>0</v>
      </c>
      <c r="J15" s="79">
        <f t="shared" si="1"/>
        <v>0</v>
      </c>
      <c r="K15" s="80">
        <v>3.64E-3</v>
      </c>
      <c r="L15" s="80">
        <f t="shared" si="2"/>
        <v>0.1729</v>
      </c>
      <c r="N15" s="77">
        <f t="shared" si="3"/>
        <v>0</v>
      </c>
      <c r="O15" s="78">
        <v>20</v>
      </c>
      <c r="P15" s="78" t="s">
        <v>78</v>
      </c>
      <c r="V15" s="81" t="s">
        <v>62</v>
      </c>
      <c r="W15" s="82">
        <v>4.2750000000000004</v>
      </c>
      <c r="X15" s="75" t="s">
        <v>85</v>
      </c>
      <c r="Y15" s="75" t="s">
        <v>83</v>
      </c>
      <c r="Z15" s="78" t="s">
        <v>80</v>
      </c>
      <c r="AB15" s="78">
        <v>1</v>
      </c>
      <c r="AJ15" s="53" t="s">
        <v>81</v>
      </c>
      <c r="AK15" s="53" t="s">
        <v>82</v>
      </c>
    </row>
    <row r="16" spans="1:37">
      <c r="A16" s="73">
        <v>3</v>
      </c>
      <c r="B16" s="83" t="s">
        <v>86</v>
      </c>
      <c r="C16" s="75" t="s">
        <v>87</v>
      </c>
      <c r="D16" s="76" t="s">
        <v>88</v>
      </c>
      <c r="E16" s="77">
        <v>41.05</v>
      </c>
      <c r="F16" s="78" t="s">
        <v>77</v>
      </c>
      <c r="H16" s="79">
        <f t="shared" si="0"/>
        <v>0</v>
      </c>
      <c r="J16" s="79">
        <f t="shared" si="1"/>
        <v>0</v>
      </c>
      <c r="K16" s="80">
        <v>4.086E-2</v>
      </c>
      <c r="L16" s="80">
        <f t="shared" si="2"/>
        <v>1.677303</v>
      </c>
      <c r="N16" s="77">
        <f t="shared" si="3"/>
        <v>0</v>
      </c>
      <c r="O16" s="78">
        <v>20</v>
      </c>
      <c r="P16" s="78" t="s">
        <v>78</v>
      </c>
      <c r="V16" s="81" t="s">
        <v>62</v>
      </c>
      <c r="W16" s="82">
        <v>18.800999999999998</v>
      </c>
      <c r="X16" s="75" t="s">
        <v>89</v>
      </c>
      <c r="Y16" s="75" t="s">
        <v>87</v>
      </c>
      <c r="Z16" s="78" t="s">
        <v>80</v>
      </c>
      <c r="AB16" s="78">
        <v>1</v>
      </c>
      <c r="AJ16" s="53" t="s">
        <v>81</v>
      </c>
      <c r="AK16" s="53" t="s">
        <v>82</v>
      </c>
    </row>
    <row r="17" spans="1:37">
      <c r="A17" s="73">
        <v>4</v>
      </c>
      <c r="B17" s="83" t="s">
        <v>86</v>
      </c>
      <c r="C17" s="75" t="s">
        <v>90</v>
      </c>
      <c r="D17" s="76" t="s">
        <v>91</v>
      </c>
      <c r="E17" s="77">
        <v>44.35</v>
      </c>
      <c r="F17" s="78" t="s">
        <v>77</v>
      </c>
      <c r="H17" s="79">
        <f t="shared" si="0"/>
        <v>0</v>
      </c>
      <c r="J17" s="79">
        <f t="shared" si="1"/>
        <v>0</v>
      </c>
      <c r="K17" s="80">
        <v>4.0000000000000001E-3</v>
      </c>
      <c r="L17" s="80">
        <f t="shared" si="2"/>
        <v>0.1774</v>
      </c>
      <c r="N17" s="77">
        <f t="shared" si="3"/>
        <v>0</v>
      </c>
      <c r="O17" s="78">
        <v>20</v>
      </c>
      <c r="P17" s="78" t="s">
        <v>78</v>
      </c>
      <c r="V17" s="81" t="s">
        <v>62</v>
      </c>
      <c r="W17" s="82">
        <v>8.8699999999999992</v>
      </c>
      <c r="X17" s="75" t="s">
        <v>92</v>
      </c>
      <c r="Y17" s="75" t="s">
        <v>90</v>
      </c>
      <c r="Z17" s="78" t="s">
        <v>80</v>
      </c>
      <c r="AB17" s="78">
        <v>1</v>
      </c>
      <c r="AJ17" s="53" t="s">
        <v>81</v>
      </c>
      <c r="AK17" s="53" t="s">
        <v>82</v>
      </c>
    </row>
    <row r="18" spans="1:37">
      <c r="A18" s="73">
        <v>5</v>
      </c>
      <c r="B18" s="83" t="s">
        <v>86</v>
      </c>
      <c r="C18" s="75" t="s">
        <v>93</v>
      </c>
      <c r="D18" s="76" t="s">
        <v>94</v>
      </c>
      <c r="E18" s="77">
        <v>88.55</v>
      </c>
      <c r="F18" s="78" t="s">
        <v>77</v>
      </c>
      <c r="H18" s="79">
        <f t="shared" si="0"/>
        <v>0</v>
      </c>
      <c r="J18" s="79">
        <f t="shared" si="1"/>
        <v>0</v>
      </c>
      <c r="K18" s="80">
        <v>3.3E-4</v>
      </c>
      <c r="L18" s="80">
        <f t="shared" si="2"/>
        <v>2.9221499999999997E-2</v>
      </c>
      <c r="N18" s="77">
        <f t="shared" si="3"/>
        <v>0</v>
      </c>
      <c r="O18" s="78">
        <v>20</v>
      </c>
      <c r="P18" s="78" t="s">
        <v>78</v>
      </c>
      <c r="V18" s="81" t="s">
        <v>62</v>
      </c>
      <c r="W18" s="82">
        <v>15.939</v>
      </c>
      <c r="X18" s="75" t="s">
        <v>95</v>
      </c>
      <c r="Y18" s="75" t="s">
        <v>93</v>
      </c>
      <c r="Z18" s="78" t="s">
        <v>80</v>
      </c>
      <c r="AB18" s="78">
        <v>1</v>
      </c>
      <c r="AJ18" s="53" t="s">
        <v>81</v>
      </c>
      <c r="AK18" s="53" t="s">
        <v>82</v>
      </c>
    </row>
    <row r="19" spans="1:37" ht="21">
      <c r="A19" s="73">
        <v>6</v>
      </c>
      <c r="B19" s="83" t="s">
        <v>86</v>
      </c>
      <c r="C19" s="75" t="s">
        <v>96</v>
      </c>
      <c r="D19" s="76" t="s">
        <v>97</v>
      </c>
      <c r="E19" s="77">
        <v>9.7530000000000001</v>
      </c>
      <c r="F19" s="78" t="s">
        <v>77</v>
      </c>
      <c r="H19" s="79">
        <f t="shared" si="0"/>
        <v>0</v>
      </c>
      <c r="J19" s="79">
        <f t="shared" si="1"/>
        <v>0</v>
      </c>
      <c r="K19" s="80">
        <v>3.78E-2</v>
      </c>
      <c r="L19" s="80">
        <f t="shared" si="2"/>
        <v>0.36866340000000003</v>
      </c>
      <c r="N19" s="77">
        <f t="shared" si="3"/>
        <v>0</v>
      </c>
      <c r="O19" s="78">
        <v>20</v>
      </c>
      <c r="P19" s="78" t="s">
        <v>78</v>
      </c>
      <c r="V19" s="81" t="s">
        <v>62</v>
      </c>
      <c r="W19" s="82">
        <v>2.867</v>
      </c>
      <c r="X19" s="75" t="s">
        <v>98</v>
      </c>
      <c r="Y19" s="75" t="s">
        <v>96</v>
      </c>
      <c r="Z19" s="78" t="s">
        <v>99</v>
      </c>
      <c r="AB19" s="78">
        <v>1</v>
      </c>
      <c r="AJ19" s="53" t="s">
        <v>81</v>
      </c>
      <c r="AK19" s="53" t="s">
        <v>82</v>
      </c>
    </row>
    <row r="20" spans="1:37">
      <c r="D20" s="84" t="s">
        <v>100</v>
      </c>
      <c r="E20" s="85">
        <f>J20</f>
        <v>0</v>
      </c>
      <c r="H20" s="85">
        <f>SUM(H12:H19)</f>
        <v>0</v>
      </c>
      <c r="I20" s="85">
        <f>SUM(I12:I19)</f>
        <v>0</v>
      </c>
      <c r="J20" s="85">
        <f>SUM(J12:J19)</f>
        <v>0</v>
      </c>
      <c r="L20" s="86">
        <f>SUM(L12:L19)</f>
        <v>2.4637196599999998</v>
      </c>
      <c r="N20" s="87">
        <f>SUM(N12:N19)</f>
        <v>0</v>
      </c>
      <c r="W20" s="82">
        <f>SUM(W12:W19)</f>
        <v>52.058999999999997</v>
      </c>
    </row>
    <row r="22" spans="1:37">
      <c r="B22" s="75" t="s">
        <v>101</v>
      </c>
    </row>
    <row r="23" spans="1:37" ht="21">
      <c r="A23" s="73">
        <v>7</v>
      </c>
      <c r="B23" s="83" t="s">
        <v>86</v>
      </c>
      <c r="C23" s="75" t="s">
        <v>102</v>
      </c>
      <c r="D23" s="76" t="s">
        <v>103</v>
      </c>
      <c r="E23" s="77">
        <v>10</v>
      </c>
      <c r="F23" s="78" t="s">
        <v>77</v>
      </c>
      <c r="H23" s="79">
        <f t="shared" ref="H23:H35" si="4">ROUND(E23*G23,2)</f>
        <v>0</v>
      </c>
      <c r="J23" s="79">
        <f t="shared" ref="J23:J35" si="5">ROUND(E23*G23,2)</f>
        <v>0</v>
      </c>
      <c r="K23" s="80">
        <v>2.0000000000000002E-5</v>
      </c>
      <c r="L23" s="80">
        <f t="shared" ref="L23:L35" si="6">E23*K23</f>
        <v>2.0000000000000001E-4</v>
      </c>
      <c r="N23" s="77">
        <f t="shared" ref="N23:N35" si="7">E23*M23</f>
        <v>0</v>
      </c>
      <c r="O23" s="78">
        <v>20</v>
      </c>
      <c r="P23" s="78" t="s">
        <v>78</v>
      </c>
      <c r="V23" s="81" t="s">
        <v>62</v>
      </c>
      <c r="W23" s="82">
        <v>2.83</v>
      </c>
      <c r="X23" s="75" t="s">
        <v>104</v>
      </c>
      <c r="Y23" s="75" t="s">
        <v>102</v>
      </c>
      <c r="Z23" s="78" t="s">
        <v>105</v>
      </c>
      <c r="AB23" s="78">
        <v>1</v>
      </c>
      <c r="AJ23" s="53" t="s">
        <v>81</v>
      </c>
      <c r="AK23" s="53" t="s">
        <v>82</v>
      </c>
    </row>
    <row r="24" spans="1:37">
      <c r="A24" s="73">
        <v>8</v>
      </c>
      <c r="B24" s="83" t="s">
        <v>106</v>
      </c>
      <c r="C24" s="75" t="s">
        <v>107</v>
      </c>
      <c r="D24" s="76" t="s">
        <v>108</v>
      </c>
      <c r="E24" s="77">
        <v>9.7530000000000001</v>
      </c>
      <c r="F24" s="78" t="s">
        <v>77</v>
      </c>
      <c r="H24" s="79">
        <f t="shared" si="4"/>
        <v>0</v>
      </c>
      <c r="J24" s="79">
        <f t="shared" si="5"/>
        <v>0</v>
      </c>
      <c r="L24" s="80">
        <f t="shared" si="6"/>
        <v>0</v>
      </c>
      <c r="M24" s="77">
        <v>0.02</v>
      </c>
      <c r="N24" s="77">
        <f t="shared" si="7"/>
        <v>0.19506000000000001</v>
      </c>
      <c r="O24" s="78">
        <v>20</v>
      </c>
      <c r="P24" s="78" t="s">
        <v>78</v>
      </c>
      <c r="V24" s="81" t="s">
        <v>62</v>
      </c>
      <c r="W24" s="82">
        <v>1.98</v>
      </c>
      <c r="X24" s="75" t="s">
        <v>109</v>
      </c>
      <c r="Y24" s="75" t="s">
        <v>107</v>
      </c>
      <c r="Z24" s="78" t="s">
        <v>110</v>
      </c>
      <c r="AB24" s="78" t="s">
        <v>60</v>
      </c>
      <c r="AJ24" s="53" t="s">
        <v>81</v>
      </c>
      <c r="AK24" s="53" t="s">
        <v>82</v>
      </c>
    </row>
    <row r="25" spans="1:37">
      <c r="A25" s="73">
        <v>9</v>
      </c>
      <c r="B25" s="83" t="s">
        <v>106</v>
      </c>
      <c r="C25" s="75" t="s">
        <v>111</v>
      </c>
      <c r="D25" s="76" t="s">
        <v>112</v>
      </c>
      <c r="E25" s="77">
        <v>6</v>
      </c>
      <c r="F25" s="78" t="s">
        <v>113</v>
      </c>
      <c r="H25" s="79">
        <f t="shared" si="4"/>
        <v>0</v>
      </c>
      <c r="J25" s="79">
        <f t="shared" si="5"/>
        <v>0</v>
      </c>
      <c r="L25" s="80">
        <f t="shared" si="6"/>
        <v>0</v>
      </c>
      <c r="N25" s="77">
        <f t="shared" si="7"/>
        <v>0</v>
      </c>
      <c r="O25" s="78">
        <v>20</v>
      </c>
      <c r="P25" s="78" t="s">
        <v>78</v>
      </c>
      <c r="V25" s="81" t="s">
        <v>62</v>
      </c>
      <c r="W25" s="82">
        <v>0.24</v>
      </c>
      <c r="X25" s="75" t="s">
        <v>114</v>
      </c>
      <c r="Y25" s="75" t="s">
        <v>111</v>
      </c>
      <c r="Z25" s="78" t="s">
        <v>110</v>
      </c>
      <c r="AB25" s="78" t="s">
        <v>60</v>
      </c>
      <c r="AJ25" s="53" t="s">
        <v>81</v>
      </c>
      <c r="AK25" s="53" t="s">
        <v>82</v>
      </c>
    </row>
    <row r="26" spans="1:37">
      <c r="A26" s="73">
        <v>10</v>
      </c>
      <c r="B26" s="83" t="s">
        <v>106</v>
      </c>
      <c r="C26" s="75" t="s">
        <v>115</v>
      </c>
      <c r="D26" s="76" t="s">
        <v>116</v>
      </c>
      <c r="E26" s="77">
        <v>9.7530000000000001</v>
      </c>
      <c r="F26" s="78" t="s">
        <v>77</v>
      </c>
      <c r="H26" s="79">
        <f t="shared" si="4"/>
        <v>0</v>
      </c>
      <c r="J26" s="79">
        <f t="shared" si="5"/>
        <v>0</v>
      </c>
      <c r="L26" s="80">
        <f t="shared" si="6"/>
        <v>0</v>
      </c>
      <c r="M26" s="77">
        <v>4.0000000000000001E-3</v>
      </c>
      <c r="N26" s="77">
        <f t="shared" si="7"/>
        <v>3.9011999999999998E-2</v>
      </c>
      <c r="O26" s="78">
        <v>20</v>
      </c>
      <c r="P26" s="78" t="s">
        <v>78</v>
      </c>
      <c r="V26" s="81" t="s">
        <v>62</v>
      </c>
      <c r="W26" s="82">
        <v>0.4</v>
      </c>
      <c r="X26" s="75" t="s">
        <v>117</v>
      </c>
      <c r="Y26" s="75" t="s">
        <v>115</v>
      </c>
      <c r="Z26" s="78" t="s">
        <v>110</v>
      </c>
      <c r="AB26" s="78">
        <v>1</v>
      </c>
      <c r="AJ26" s="53" t="s">
        <v>81</v>
      </c>
      <c r="AK26" s="53" t="s">
        <v>82</v>
      </c>
    </row>
    <row r="27" spans="1:37">
      <c r="A27" s="73">
        <v>11</v>
      </c>
      <c r="B27" s="83" t="s">
        <v>106</v>
      </c>
      <c r="C27" s="75" t="s">
        <v>118</v>
      </c>
      <c r="D27" s="76" t="s">
        <v>119</v>
      </c>
      <c r="E27" s="77">
        <v>47.5</v>
      </c>
      <c r="F27" s="78" t="s">
        <v>77</v>
      </c>
      <c r="H27" s="79">
        <f t="shared" si="4"/>
        <v>0</v>
      </c>
      <c r="J27" s="79">
        <f t="shared" si="5"/>
        <v>0</v>
      </c>
      <c r="L27" s="80">
        <f t="shared" si="6"/>
        <v>0</v>
      </c>
      <c r="M27" s="77">
        <v>4.0000000000000001E-3</v>
      </c>
      <c r="N27" s="77">
        <f t="shared" si="7"/>
        <v>0.19</v>
      </c>
      <c r="O27" s="78">
        <v>20</v>
      </c>
      <c r="P27" s="78" t="s">
        <v>78</v>
      </c>
      <c r="V27" s="81" t="s">
        <v>62</v>
      </c>
      <c r="W27" s="82">
        <v>1.948</v>
      </c>
      <c r="X27" s="75" t="s">
        <v>120</v>
      </c>
      <c r="Y27" s="75" t="s">
        <v>118</v>
      </c>
      <c r="Z27" s="78" t="s">
        <v>110</v>
      </c>
      <c r="AB27" s="78">
        <v>1</v>
      </c>
      <c r="AJ27" s="53" t="s">
        <v>81</v>
      </c>
      <c r="AK27" s="53" t="s">
        <v>82</v>
      </c>
    </row>
    <row r="28" spans="1:37">
      <c r="A28" s="73">
        <v>12</v>
      </c>
      <c r="B28" s="83" t="s">
        <v>106</v>
      </c>
      <c r="C28" s="75" t="s">
        <v>121</v>
      </c>
      <c r="D28" s="76" t="s">
        <v>122</v>
      </c>
      <c r="E28" s="77">
        <v>41.05</v>
      </c>
      <c r="F28" s="78" t="s">
        <v>77</v>
      </c>
      <c r="H28" s="79">
        <f t="shared" si="4"/>
        <v>0</v>
      </c>
      <c r="J28" s="79">
        <f t="shared" si="5"/>
        <v>0</v>
      </c>
      <c r="L28" s="80">
        <f t="shared" si="6"/>
        <v>0</v>
      </c>
      <c r="M28" s="77">
        <v>6.0999999999999999E-2</v>
      </c>
      <c r="N28" s="77">
        <f t="shared" si="7"/>
        <v>2.5040499999999999</v>
      </c>
      <c r="O28" s="78">
        <v>20</v>
      </c>
      <c r="P28" s="78" t="s">
        <v>78</v>
      </c>
      <c r="V28" s="81" t="s">
        <v>62</v>
      </c>
      <c r="W28" s="82">
        <v>32.881</v>
      </c>
      <c r="X28" s="75" t="s">
        <v>123</v>
      </c>
      <c r="Y28" s="75" t="s">
        <v>121</v>
      </c>
      <c r="Z28" s="78" t="s">
        <v>110</v>
      </c>
      <c r="AB28" s="78">
        <v>1</v>
      </c>
      <c r="AJ28" s="53" t="s">
        <v>81</v>
      </c>
      <c r="AK28" s="53" t="s">
        <v>82</v>
      </c>
    </row>
    <row r="29" spans="1:37">
      <c r="A29" s="73">
        <v>13</v>
      </c>
      <c r="B29" s="83" t="s">
        <v>106</v>
      </c>
      <c r="C29" s="75" t="s">
        <v>124</v>
      </c>
      <c r="D29" s="76" t="s">
        <v>125</v>
      </c>
      <c r="E29" s="77">
        <v>41.05</v>
      </c>
      <c r="F29" s="78" t="s">
        <v>77</v>
      </c>
      <c r="H29" s="79">
        <f t="shared" si="4"/>
        <v>0</v>
      </c>
      <c r="J29" s="79">
        <f t="shared" si="5"/>
        <v>0</v>
      </c>
      <c r="L29" s="80">
        <f t="shared" si="6"/>
        <v>0</v>
      </c>
      <c r="M29" s="77">
        <v>6.8000000000000005E-2</v>
      </c>
      <c r="N29" s="77">
        <f t="shared" si="7"/>
        <v>2.7913999999999999</v>
      </c>
      <c r="O29" s="78">
        <v>20</v>
      </c>
      <c r="P29" s="78" t="s">
        <v>78</v>
      </c>
      <c r="V29" s="81" t="s">
        <v>62</v>
      </c>
      <c r="W29" s="82">
        <v>16.010000000000002</v>
      </c>
      <c r="X29" s="75" t="s">
        <v>126</v>
      </c>
      <c r="Y29" s="75" t="s">
        <v>124</v>
      </c>
      <c r="Z29" s="78" t="s">
        <v>110</v>
      </c>
      <c r="AB29" s="78">
        <v>1</v>
      </c>
      <c r="AJ29" s="53" t="s">
        <v>81</v>
      </c>
      <c r="AK29" s="53" t="s">
        <v>82</v>
      </c>
    </row>
    <row r="30" spans="1:37">
      <c r="A30" s="73">
        <v>14</v>
      </c>
      <c r="B30" s="83" t="s">
        <v>106</v>
      </c>
      <c r="C30" s="75" t="s">
        <v>127</v>
      </c>
      <c r="D30" s="76" t="s">
        <v>128</v>
      </c>
      <c r="E30" s="77">
        <v>5.9589999999999996</v>
      </c>
      <c r="F30" s="78" t="s">
        <v>129</v>
      </c>
      <c r="H30" s="79">
        <f t="shared" si="4"/>
        <v>0</v>
      </c>
      <c r="J30" s="79">
        <f t="shared" si="5"/>
        <v>0</v>
      </c>
      <c r="L30" s="80">
        <f t="shared" si="6"/>
        <v>0</v>
      </c>
      <c r="N30" s="77">
        <f t="shared" si="7"/>
        <v>0</v>
      </c>
      <c r="O30" s="78">
        <v>20</v>
      </c>
      <c r="P30" s="78" t="s">
        <v>78</v>
      </c>
      <c r="V30" s="81" t="s">
        <v>62</v>
      </c>
      <c r="W30" s="82">
        <v>7.6749999999999998</v>
      </c>
      <c r="X30" s="75" t="s">
        <v>130</v>
      </c>
      <c r="Y30" s="75" t="s">
        <v>127</v>
      </c>
      <c r="Z30" s="78" t="s">
        <v>110</v>
      </c>
      <c r="AB30" s="78">
        <v>1</v>
      </c>
      <c r="AJ30" s="53" t="s">
        <v>81</v>
      </c>
      <c r="AK30" s="53" t="s">
        <v>82</v>
      </c>
    </row>
    <row r="31" spans="1:37">
      <c r="A31" s="73">
        <v>15</v>
      </c>
      <c r="B31" s="83" t="s">
        <v>106</v>
      </c>
      <c r="C31" s="75" t="s">
        <v>131</v>
      </c>
      <c r="D31" s="76" t="s">
        <v>132</v>
      </c>
      <c r="E31" s="77">
        <v>5.9589999999999996</v>
      </c>
      <c r="F31" s="78" t="s">
        <v>129</v>
      </c>
      <c r="H31" s="79">
        <f t="shared" si="4"/>
        <v>0</v>
      </c>
      <c r="J31" s="79">
        <f t="shared" si="5"/>
        <v>0</v>
      </c>
      <c r="L31" s="80">
        <f t="shared" si="6"/>
        <v>0</v>
      </c>
      <c r="N31" s="77">
        <f t="shared" si="7"/>
        <v>0</v>
      </c>
      <c r="O31" s="78">
        <v>20</v>
      </c>
      <c r="P31" s="78" t="s">
        <v>78</v>
      </c>
      <c r="V31" s="81" t="s">
        <v>62</v>
      </c>
      <c r="W31" s="82">
        <v>3.2240000000000002</v>
      </c>
      <c r="X31" s="75" t="s">
        <v>133</v>
      </c>
      <c r="Y31" s="75" t="s">
        <v>131</v>
      </c>
      <c r="Z31" s="78" t="s">
        <v>110</v>
      </c>
      <c r="AB31" s="78">
        <v>1</v>
      </c>
      <c r="AJ31" s="53" t="s">
        <v>81</v>
      </c>
      <c r="AK31" s="53" t="s">
        <v>82</v>
      </c>
    </row>
    <row r="32" spans="1:37">
      <c r="A32" s="73">
        <v>16</v>
      </c>
      <c r="B32" s="83" t="s">
        <v>106</v>
      </c>
      <c r="C32" s="75" t="s">
        <v>134</v>
      </c>
      <c r="D32" s="76" t="s">
        <v>135</v>
      </c>
      <c r="E32" s="77">
        <v>232.40100000000001</v>
      </c>
      <c r="F32" s="78" t="s">
        <v>129</v>
      </c>
      <c r="H32" s="79">
        <f t="shared" si="4"/>
        <v>0</v>
      </c>
      <c r="J32" s="79">
        <f t="shared" si="5"/>
        <v>0</v>
      </c>
      <c r="L32" s="80">
        <f t="shared" si="6"/>
        <v>0</v>
      </c>
      <c r="N32" s="77">
        <f t="shared" si="7"/>
        <v>0</v>
      </c>
      <c r="O32" s="78">
        <v>20</v>
      </c>
      <c r="P32" s="78" t="s">
        <v>78</v>
      </c>
      <c r="V32" s="81" t="s">
        <v>62</v>
      </c>
      <c r="X32" s="75" t="s">
        <v>136</v>
      </c>
      <c r="Y32" s="75" t="s">
        <v>134</v>
      </c>
      <c r="Z32" s="78" t="s">
        <v>110</v>
      </c>
      <c r="AB32" s="78">
        <v>1</v>
      </c>
      <c r="AJ32" s="53" t="s">
        <v>81</v>
      </c>
      <c r="AK32" s="53" t="s">
        <v>82</v>
      </c>
    </row>
    <row r="33" spans="1:37">
      <c r="A33" s="73">
        <v>17</v>
      </c>
      <c r="B33" s="83" t="s">
        <v>106</v>
      </c>
      <c r="C33" s="75" t="s">
        <v>137</v>
      </c>
      <c r="D33" s="76" t="s">
        <v>138</v>
      </c>
      <c r="E33" s="77">
        <v>5.9589999999999996</v>
      </c>
      <c r="F33" s="78" t="s">
        <v>129</v>
      </c>
      <c r="H33" s="79">
        <f t="shared" si="4"/>
        <v>0</v>
      </c>
      <c r="J33" s="79">
        <f t="shared" si="5"/>
        <v>0</v>
      </c>
      <c r="L33" s="80">
        <f t="shared" si="6"/>
        <v>0</v>
      </c>
      <c r="N33" s="77">
        <f t="shared" si="7"/>
        <v>0</v>
      </c>
      <c r="O33" s="78">
        <v>20</v>
      </c>
      <c r="P33" s="78" t="s">
        <v>78</v>
      </c>
      <c r="V33" s="81" t="s">
        <v>62</v>
      </c>
      <c r="W33" s="82">
        <v>6.7160000000000002</v>
      </c>
      <c r="X33" s="75" t="s">
        <v>139</v>
      </c>
      <c r="Y33" s="75" t="s">
        <v>137</v>
      </c>
      <c r="Z33" s="78" t="s">
        <v>110</v>
      </c>
      <c r="AB33" s="78">
        <v>1</v>
      </c>
      <c r="AJ33" s="53" t="s">
        <v>81</v>
      </c>
      <c r="AK33" s="53" t="s">
        <v>82</v>
      </c>
    </row>
    <row r="34" spans="1:37" ht="21">
      <c r="A34" s="73">
        <v>18</v>
      </c>
      <c r="B34" s="83" t="s">
        <v>106</v>
      </c>
      <c r="C34" s="75" t="s">
        <v>140</v>
      </c>
      <c r="D34" s="76" t="s">
        <v>141</v>
      </c>
      <c r="E34" s="77">
        <v>5.9589999999999996</v>
      </c>
      <c r="F34" s="78" t="s">
        <v>129</v>
      </c>
      <c r="H34" s="79">
        <f t="shared" si="4"/>
        <v>0</v>
      </c>
      <c r="J34" s="79">
        <f t="shared" si="5"/>
        <v>0</v>
      </c>
      <c r="L34" s="80">
        <f t="shared" si="6"/>
        <v>0</v>
      </c>
      <c r="N34" s="77">
        <f t="shared" si="7"/>
        <v>0</v>
      </c>
      <c r="O34" s="78">
        <v>20</v>
      </c>
      <c r="P34" s="78" t="s">
        <v>78</v>
      </c>
      <c r="V34" s="81" t="s">
        <v>62</v>
      </c>
      <c r="X34" s="75" t="s">
        <v>142</v>
      </c>
      <c r="Y34" s="75" t="s">
        <v>140</v>
      </c>
      <c r="Z34" s="78" t="s">
        <v>110</v>
      </c>
      <c r="AB34" s="78">
        <v>1</v>
      </c>
      <c r="AJ34" s="53" t="s">
        <v>81</v>
      </c>
      <c r="AK34" s="53" t="s">
        <v>82</v>
      </c>
    </row>
    <row r="35" spans="1:37">
      <c r="A35" s="73">
        <v>19</v>
      </c>
      <c r="B35" s="83" t="s">
        <v>74</v>
      </c>
      <c r="C35" s="75" t="s">
        <v>143</v>
      </c>
      <c r="D35" s="76" t="s">
        <v>144</v>
      </c>
      <c r="E35" s="77">
        <v>2.464</v>
      </c>
      <c r="F35" s="78" t="s">
        <v>129</v>
      </c>
      <c r="H35" s="79">
        <f t="shared" si="4"/>
        <v>0</v>
      </c>
      <c r="J35" s="79">
        <f t="shared" si="5"/>
        <v>0</v>
      </c>
      <c r="L35" s="80">
        <f t="shared" si="6"/>
        <v>0</v>
      </c>
      <c r="N35" s="77">
        <f t="shared" si="7"/>
        <v>0</v>
      </c>
      <c r="O35" s="78">
        <v>20</v>
      </c>
      <c r="P35" s="78" t="s">
        <v>78</v>
      </c>
      <c r="V35" s="81" t="s">
        <v>62</v>
      </c>
      <c r="W35" s="82">
        <v>6.1159999999999997</v>
      </c>
      <c r="X35" s="75" t="s">
        <v>145</v>
      </c>
      <c r="Y35" s="75" t="s">
        <v>143</v>
      </c>
      <c r="Z35" s="78" t="s">
        <v>80</v>
      </c>
      <c r="AB35" s="78">
        <v>1</v>
      </c>
      <c r="AJ35" s="53" t="s">
        <v>81</v>
      </c>
      <c r="AK35" s="53" t="s">
        <v>82</v>
      </c>
    </row>
    <row r="36" spans="1:37">
      <c r="D36" s="84" t="s">
        <v>146</v>
      </c>
      <c r="E36" s="85">
        <f>J36</f>
        <v>0</v>
      </c>
      <c r="H36" s="85">
        <f>SUM(H22:H35)</f>
        <v>0</v>
      </c>
      <c r="I36" s="85">
        <f>SUM(I22:I35)</f>
        <v>0</v>
      </c>
      <c r="J36" s="85">
        <f>SUM(J22:J35)</f>
        <v>0</v>
      </c>
      <c r="L36" s="86">
        <f>SUM(L22:L35)</f>
        <v>2.0000000000000001E-4</v>
      </c>
      <c r="N36" s="87">
        <f>SUM(N22:N35)</f>
        <v>5.7195219999999996</v>
      </c>
      <c r="W36" s="82">
        <f>SUM(W22:W35)</f>
        <v>80.02</v>
      </c>
    </row>
    <row r="38" spans="1:37">
      <c r="D38" s="84" t="s">
        <v>147</v>
      </c>
      <c r="E38" s="87">
        <f>J38</f>
        <v>0</v>
      </c>
      <c r="H38" s="85">
        <f>+H20+H36</f>
        <v>0</v>
      </c>
      <c r="I38" s="85">
        <f>+I20+I36</f>
        <v>0</v>
      </c>
      <c r="J38" s="85">
        <f>+J20+J36</f>
        <v>0</v>
      </c>
      <c r="L38" s="86">
        <f>+L20+L36</f>
        <v>2.4639196599999997</v>
      </c>
      <c r="N38" s="87">
        <f>+N20+N36</f>
        <v>5.7195219999999996</v>
      </c>
      <c r="W38" s="82">
        <f>+W20+W36</f>
        <v>132.07900000000001</v>
      </c>
    </row>
    <row r="40" spans="1:37">
      <c r="B40" s="74" t="s">
        <v>148</v>
      </c>
    </row>
    <row r="41" spans="1:37">
      <c r="B41" s="75" t="s">
        <v>365</v>
      </c>
    </row>
    <row r="42" spans="1:37">
      <c r="A42" s="73">
        <v>20</v>
      </c>
      <c r="B42" s="83" t="s">
        <v>150</v>
      </c>
      <c r="C42" s="75" t="s">
        <v>366</v>
      </c>
      <c r="D42" s="76" t="s">
        <v>367</v>
      </c>
      <c r="E42" s="77">
        <v>1</v>
      </c>
      <c r="F42" s="78" t="s">
        <v>113</v>
      </c>
      <c r="H42" s="79">
        <f>ROUND(E42*G42,2)</f>
        <v>0</v>
      </c>
      <c r="J42" s="79">
        <f>ROUND(E42*G42,2)</f>
        <v>0</v>
      </c>
      <c r="L42" s="80">
        <f>E42*K42</f>
        <v>0</v>
      </c>
      <c r="M42" s="77">
        <v>1.2E-2</v>
      </c>
      <c r="N42" s="77">
        <f>E42*M42</f>
        <v>1.2E-2</v>
      </c>
      <c r="O42" s="78">
        <v>20</v>
      </c>
      <c r="P42" s="78" t="s">
        <v>78</v>
      </c>
      <c r="V42" s="81" t="s">
        <v>154</v>
      </c>
      <c r="W42" s="82">
        <v>0.33100000000000002</v>
      </c>
      <c r="X42" s="75" t="s">
        <v>368</v>
      </c>
      <c r="Y42" s="75" t="s">
        <v>366</v>
      </c>
      <c r="Z42" s="78" t="s">
        <v>156</v>
      </c>
      <c r="AB42" s="78" t="s">
        <v>60</v>
      </c>
      <c r="AJ42" s="53" t="s">
        <v>157</v>
      </c>
      <c r="AK42" s="53" t="s">
        <v>82</v>
      </c>
    </row>
    <row r="43" spans="1:37" ht="21">
      <c r="A43" s="73">
        <v>21</v>
      </c>
      <c r="B43" s="83" t="s">
        <v>150</v>
      </c>
      <c r="C43" s="75" t="s">
        <v>369</v>
      </c>
      <c r="D43" s="76" t="s">
        <v>370</v>
      </c>
      <c r="E43" s="77">
        <v>1</v>
      </c>
      <c r="F43" s="78" t="s">
        <v>113</v>
      </c>
      <c r="H43" s="79">
        <f>ROUND(E43*G43,2)</f>
        <v>0</v>
      </c>
      <c r="J43" s="79">
        <f>ROUND(E43*G43,2)</f>
        <v>0</v>
      </c>
      <c r="L43" s="80">
        <f>E43*K43</f>
        <v>0</v>
      </c>
      <c r="N43" s="77">
        <f>E43*M43</f>
        <v>0</v>
      </c>
      <c r="O43" s="78">
        <v>20</v>
      </c>
      <c r="P43" s="78" t="s">
        <v>78</v>
      </c>
      <c r="V43" s="81" t="s">
        <v>154</v>
      </c>
      <c r="W43" s="82">
        <v>0.38</v>
      </c>
      <c r="X43" s="75" t="s">
        <v>371</v>
      </c>
      <c r="Y43" s="75" t="s">
        <v>369</v>
      </c>
      <c r="Z43" s="78" t="s">
        <v>188</v>
      </c>
      <c r="AB43" s="78" t="s">
        <v>60</v>
      </c>
      <c r="AJ43" s="53" t="s">
        <v>157</v>
      </c>
      <c r="AK43" s="53" t="s">
        <v>82</v>
      </c>
    </row>
    <row r="44" spans="1:37">
      <c r="A44" s="73">
        <v>22</v>
      </c>
      <c r="B44" s="83" t="s">
        <v>150</v>
      </c>
      <c r="C44" s="75" t="s">
        <v>372</v>
      </c>
      <c r="D44" s="76" t="s">
        <v>373</v>
      </c>
      <c r="E44" s="77">
        <v>0.91</v>
      </c>
      <c r="F44" s="78" t="s">
        <v>51</v>
      </c>
      <c r="H44" s="79">
        <f>ROUND(E44*G44,2)</f>
        <v>0</v>
      </c>
      <c r="J44" s="79">
        <f>ROUND(E44*G44,2)</f>
        <v>0</v>
      </c>
      <c r="L44" s="80">
        <f>E44*K44</f>
        <v>0</v>
      </c>
      <c r="N44" s="77">
        <f>E44*M44</f>
        <v>0</v>
      </c>
      <c r="O44" s="78">
        <v>20</v>
      </c>
      <c r="P44" s="78" t="s">
        <v>78</v>
      </c>
      <c r="V44" s="81" t="s">
        <v>154</v>
      </c>
      <c r="X44" s="75" t="s">
        <v>374</v>
      </c>
      <c r="Y44" s="75" t="s">
        <v>372</v>
      </c>
      <c r="Z44" s="78" t="s">
        <v>218</v>
      </c>
      <c r="AB44" s="78">
        <v>1</v>
      </c>
      <c r="AJ44" s="53" t="s">
        <v>157</v>
      </c>
      <c r="AK44" s="53" t="s">
        <v>82</v>
      </c>
    </row>
    <row r="45" spans="1:37">
      <c r="D45" s="84" t="s">
        <v>375</v>
      </c>
      <c r="E45" s="85">
        <f>J45</f>
        <v>0</v>
      </c>
      <c r="H45" s="85">
        <f>SUM(H40:H44)</f>
        <v>0</v>
      </c>
      <c r="I45" s="85">
        <f>SUM(I40:I44)</f>
        <v>0</v>
      </c>
      <c r="J45" s="85">
        <f>SUM(J40:J44)</f>
        <v>0</v>
      </c>
      <c r="L45" s="86">
        <f>SUM(L40:L44)</f>
        <v>0</v>
      </c>
      <c r="N45" s="87">
        <f>SUM(N40:N44)</f>
        <v>1.2E-2</v>
      </c>
      <c r="W45" s="82">
        <f>SUM(W40:W44)</f>
        <v>0.71100000000000008</v>
      </c>
    </row>
    <row r="47" spans="1:37">
      <c r="B47" s="75" t="s">
        <v>149</v>
      </c>
    </row>
    <row r="48" spans="1:37">
      <c r="A48" s="73">
        <v>23</v>
      </c>
      <c r="B48" s="83" t="s">
        <v>150</v>
      </c>
      <c r="C48" s="75" t="s">
        <v>151</v>
      </c>
      <c r="D48" s="76" t="s">
        <v>152</v>
      </c>
      <c r="E48" s="77">
        <v>3</v>
      </c>
      <c r="F48" s="78" t="s">
        <v>153</v>
      </c>
      <c r="H48" s="79">
        <f>ROUND(E48*G48,2)</f>
        <v>0</v>
      </c>
      <c r="J48" s="79">
        <f t="shared" ref="J48:J67" si="8">ROUND(E48*G48,2)</f>
        <v>0</v>
      </c>
      <c r="L48" s="80">
        <f t="shared" ref="L48:L67" si="9">E48*K48</f>
        <v>0</v>
      </c>
      <c r="M48" s="77">
        <v>3.4000000000000002E-2</v>
      </c>
      <c r="N48" s="77">
        <f t="shared" ref="N48:N67" si="10">E48*M48</f>
        <v>0.10200000000000001</v>
      </c>
      <c r="O48" s="78">
        <v>20</v>
      </c>
      <c r="P48" s="78" t="s">
        <v>78</v>
      </c>
      <c r="V48" s="81" t="s">
        <v>154</v>
      </c>
      <c r="W48" s="82">
        <v>1.395</v>
      </c>
      <c r="X48" s="75" t="s">
        <v>155</v>
      </c>
      <c r="Y48" s="75" t="s">
        <v>151</v>
      </c>
      <c r="Z48" s="78" t="s">
        <v>156</v>
      </c>
      <c r="AB48" s="78" t="s">
        <v>60</v>
      </c>
      <c r="AJ48" s="53" t="s">
        <v>157</v>
      </c>
      <c r="AK48" s="53" t="s">
        <v>82</v>
      </c>
    </row>
    <row r="49" spans="1:37">
      <c r="A49" s="73">
        <v>24</v>
      </c>
      <c r="B49" s="83" t="s">
        <v>150</v>
      </c>
      <c r="C49" s="75" t="s">
        <v>158</v>
      </c>
      <c r="D49" s="76" t="s">
        <v>159</v>
      </c>
      <c r="E49" s="77">
        <v>1</v>
      </c>
      <c r="F49" s="78" t="s">
        <v>153</v>
      </c>
      <c r="H49" s="79">
        <f>ROUND(E49*G49,2)</f>
        <v>0</v>
      </c>
      <c r="J49" s="79">
        <f t="shared" si="8"/>
        <v>0</v>
      </c>
      <c r="L49" s="80">
        <f t="shared" si="9"/>
        <v>0</v>
      </c>
      <c r="M49" s="77">
        <v>1.0999999999999999E-2</v>
      </c>
      <c r="N49" s="77">
        <f t="shared" si="10"/>
        <v>1.0999999999999999E-2</v>
      </c>
      <c r="O49" s="78">
        <v>20</v>
      </c>
      <c r="P49" s="78" t="s">
        <v>78</v>
      </c>
      <c r="V49" s="81" t="s">
        <v>154</v>
      </c>
      <c r="W49" s="82">
        <v>0.22700000000000001</v>
      </c>
      <c r="X49" s="75" t="s">
        <v>160</v>
      </c>
      <c r="Y49" s="75" t="s">
        <v>158</v>
      </c>
      <c r="Z49" s="78" t="s">
        <v>156</v>
      </c>
      <c r="AB49" s="78" t="s">
        <v>60</v>
      </c>
      <c r="AJ49" s="53" t="s">
        <v>157</v>
      </c>
      <c r="AK49" s="53" t="s">
        <v>82</v>
      </c>
    </row>
    <row r="50" spans="1:37">
      <c r="A50" s="73">
        <v>25</v>
      </c>
      <c r="B50" s="83" t="s">
        <v>150</v>
      </c>
      <c r="C50" s="75" t="s">
        <v>161</v>
      </c>
      <c r="D50" s="76" t="s">
        <v>162</v>
      </c>
      <c r="E50" s="77">
        <v>1</v>
      </c>
      <c r="F50" s="78" t="s">
        <v>153</v>
      </c>
      <c r="H50" s="79">
        <f>ROUND(E50*G50,2)</f>
        <v>0</v>
      </c>
      <c r="J50" s="79">
        <f t="shared" si="8"/>
        <v>0</v>
      </c>
      <c r="K50" s="80">
        <v>4.3800000000000002E-3</v>
      </c>
      <c r="L50" s="80">
        <f t="shared" si="9"/>
        <v>4.3800000000000002E-3</v>
      </c>
      <c r="N50" s="77">
        <f t="shared" si="10"/>
        <v>0</v>
      </c>
      <c r="O50" s="78">
        <v>20</v>
      </c>
      <c r="P50" s="78" t="s">
        <v>78</v>
      </c>
      <c r="V50" s="81" t="s">
        <v>154</v>
      </c>
      <c r="W50" s="82">
        <v>0.77</v>
      </c>
      <c r="X50" s="75" t="s">
        <v>163</v>
      </c>
      <c r="Y50" s="75" t="s">
        <v>161</v>
      </c>
      <c r="Z50" s="78" t="s">
        <v>156</v>
      </c>
      <c r="AB50" s="78">
        <v>1</v>
      </c>
      <c r="AJ50" s="53" t="s">
        <v>157</v>
      </c>
      <c r="AK50" s="53" t="s">
        <v>82</v>
      </c>
    </row>
    <row r="51" spans="1:37">
      <c r="A51" s="73">
        <v>26</v>
      </c>
      <c r="B51" s="83" t="s">
        <v>164</v>
      </c>
      <c r="C51" s="75" t="s">
        <v>165</v>
      </c>
      <c r="D51" s="76" t="s">
        <v>166</v>
      </c>
      <c r="E51" s="77">
        <v>1</v>
      </c>
      <c r="F51" s="78" t="s">
        <v>113</v>
      </c>
      <c r="I51" s="79">
        <f>ROUND(E51*G51,2)</f>
        <v>0</v>
      </c>
      <c r="J51" s="79">
        <f t="shared" si="8"/>
        <v>0</v>
      </c>
      <c r="K51" s="80">
        <v>6.0000000000000001E-3</v>
      </c>
      <c r="L51" s="80">
        <f t="shared" si="9"/>
        <v>6.0000000000000001E-3</v>
      </c>
      <c r="N51" s="77">
        <f t="shared" si="10"/>
        <v>0</v>
      </c>
      <c r="O51" s="78">
        <v>20</v>
      </c>
      <c r="P51" s="78" t="s">
        <v>78</v>
      </c>
      <c r="V51" s="81" t="s">
        <v>61</v>
      </c>
      <c r="X51" s="75" t="s">
        <v>165</v>
      </c>
      <c r="Y51" s="75" t="s">
        <v>165</v>
      </c>
      <c r="Z51" s="78" t="s">
        <v>167</v>
      </c>
      <c r="AA51" s="75" t="s">
        <v>78</v>
      </c>
      <c r="AB51" s="78">
        <v>2</v>
      </c>
      <c r="AJ51" s="53" t="s">
        <v>168</v>
      </c>
      <c r="AK51" s="53" t="s">
        <v>82</v>
      </c>
    </row>
    <row r="52" spans="1:37">
      <c r="A52" s="73">
        <v>27</v>
      </c>
      <c r="B52" s="83" t="s">
        <v>150</v>
      </c>
      <c r="C52" s="75" t="s">
        <v>169</v>
      </c>
      <c r="D52" s="76" t="s">
        <v>170</v>
      </c>
      <c r="E52" s="77">
        <v>2</v>
      </c>
      <c r="F52" s="78" t="s">
        <v>153</v>
      </c>
      <c r="H52" s="79">
        <f>ROUND(E52*G52,2)</f>
        <v>0</v>
      </c>
      <c r="J52" s="79">
        <f t="shared" si="8"/>
        <v>0</v>
      </c>
      <c r="L52" s="80">
        <f t="shared" si="9"/>
        <v>0</v>
      </c>
      <c r="M52" s="77">
        <v>1.9E-2</v>
      </c>
      <c r="N52" s="77">
        <f t="shared" si="10"/>
        <v>3.7999999999999999E-2</v>
      </c>
      <c r="O52" s="78">
        <v>20</v>
      </c>
      <c r="P52" s="78" t="s">
        <v>78</v>
      </c>
      <c r="V52" s="81" t="s">
        <v>154</v>
      </c>
      <c r="W52" s="82">
        <v>0.72399999999999998</v>
      </c>
      <c r="X52" s="75" t="s">
        <v>171</v>
      </c>
      <c r="Y52" s="75" t="s">
        <v>169</v>
      </c>
      <c r="Z52" s="78" t="s">
        <v>156</v>
      </c>
      <c r="AB52" s="78" t="s">
        <v>60</v>
      </c>
      <c r="AJ52" s="53" t="s">
        <v>157</v>
      </c>
      <c r="AK52" s="53" t="s">
        <v>82</v>
      </c>
    </row>
    <row r="53" spans="1:37">
      <c r="A53" s="73">
        <v>28</v>
      </c>
      <c r="B53" s="83" t="s">
        <v>150</v>
      </c>
      <c r="C53" s="75" t="s">
        <v>172</v>
      </c>
      <c r="D53" s="76" t="s">
        <v>173</v>
      </c>
      <c r="E53" s="77">
        <v>2</v>
      </c>
      <c r="F53" s="78" t="s">
        <v>153</v>
      </c>
      <c r="H53" s="79">
        <f>ROUND(E53*G53,2)</f>
        <v>0</v>
      </c>
      <c r="J53" s="79">
        <f t="shared" si="8"/>
        <v>0</v>
      </c>
      <c r="K53" s="80">
        <v>8.0000000000000007E-5</v>
      </c>
      <c r="L53" s="80">
        <f t="shared" si="9"/>
        <v>1.6000000000000001E-4</v>
      </c>
      <c r="N53" s="77">
        <f t="shared" si="10"/>
        <v>0</v>
      </c>
      <c r="O53" s="78">
        <v>20</v>
      </c>
      <c r="P53" s="78" t="s">
        <v>78</v>
      </c>
      <c r="V53" s="81" t="s">
        <v>154</v>
      </c>
      <c r="W53" s="82">
        <v>3.15</v>
      </c>
      <c r="X53" s="75" t="s">
        <v>174</v>
      </c>
      <c r="Y53" s="75" t="s">
        <v>172</v>
      </c>
      <c r="Z53" s="78" t="s">
        <v>156</v>
      </c>
      <c r="AB53" s="78">
        <v>1</v>
      </c>
      <c r="AJ53" s="53" t="s">
        <v>157</v>
      </c>
      <c r="AK53" s="53" t="s">
        <v>82</v>
      </c>
    </row>
    <row r="54" spans="1:37">
      <c r="A54" s="73">
        <v>29</v>
      </c>
      <c r="B54" s="83" t="s">
        <v>164</v>
      </c>
      <c r="C54" s="75" t="s">
        <v>175</v>
      </c>
      <c r="D54" s="76" t="s">
        <v>176</v>
      </c>
      <c r="E54" s="77">
        <v>2</v>
      </c>
      <c r="F54" s="78" t="s">
        <v>113</v>
      </c>
      <c r="I54" s="79">
        <f>ROUND(E54*G54,2)</f>
        <v>0</v>
      </c>
      <c r="J54" s="79">
        <f t="shared" si="8"/>
        <v>0</v>
      </c>
      <c r="K54" s="80">
        <v>1.0999999999999999E-2</v>
      </c>
      <c r="L54" s="80">
        <f t="shared" si="9"/>
        <v>2.1999999999999999E-2</v>
      </c>
      <c r="N54" s="77">
        <f t="shared" si="10"/>
        <v>0</v>
      </c>
      <c r="O54" s="78">
        <v>20</v>
      </c>
      <c r="P54" s="78" t="s">
        <v>78</v>
      </c>
      <c r="V54" s="81" t="s">
        <v>61</v>
      </c>
      <c r="X54" s="75" t="s">
        <v>175</v>
      </c>
      <c r="Y54" s="75" t="s">
        <v>175</v>
      </c>
      <c r="Z54" s="78" t="s">
        <v>167</v>
      </c>
      <c r="AA54" s="75" t="s">
        <v>78</v>
      </c>
      <c r="AB54" s="78">
        <v>2</v>
      </c>
      <c r="AJ54" s="53" t="s">
        <v>168</v>
      </c>
      <c r="AK54" s="53" t="s">
        <v>82</v>
      </c>
    </row>
    <row r="55" spans="1:37">
      <c r="A55" s="73">
        <v>30</v>
      </c>
      <c r="B55" s="83" t="s">
        <v>150</v>
      </c>
      <c r="C55" s="75" t="s">
        <v>177</v>
      </c>
      <c r="D55" s="76" t="s">
        <v>178</v>
      </c>
      <c r="E55" s="77">
        <v>3</v>
      </c>
      <c r="F55" s="78" t="s">
        <v>153</v>
      </c>
      <c r="H55" s="79">
        <f>ROUND(E55*G55,2)</f>
        <v>0</v>
      </c>
      <c r="J55" s="79">
        <f t="shared" si="8"/>
        <v>0</v>
      </c>
      <c r="K55" s="80">
        <v>3.4000000000000002E-4</v>
      </c>
      <c r="L55" s="80">
        <f t="shared" si="9"/>
        <v>1.0200000000000001E-3</v>
      </c>
      <c r="N55" s="77">
        <f t="shared" si="10"/>
        <v>0</v>
      </c>
      <c r="O55" s="78">
        <v>20</v>
      </c>
      <c r="P55" s="78" t="s">
        <v>78</v>
      </c>
      <c r="V55" s="81" t="s">
        <v>154</v>
      </c>
      <c r="W55" s="82">
        <v>0.90900000000000003</v>
      </c>
      <c r="X55" s="75" t="s">
        <v>179</v>
      </c>
      <c r="Y55" s="75" t="s">
        <v>177</v>
      </c>
      <c r="Z55" s="78" t="s">
        <v>156</v>
      </c>
      <c r="AB55" s="78">
        <v>1</v>
      </c>
      <c r="AJ55" s="53" t="s">
        <v>157</v>
      </c>
      <c r="AK55" s="53" t="s">
        <v>82</v>
      </c>
    </row>
    <row r="56" spans="1:37">
      <c r="A56" s="73">
        <v>31</v>
      </c>
      <c r="B56" s="83" t="s">
        <v>150</v>
      </c>
      <c r="C56" s="75" t="s">
        <v>180</v>
      </c>
      <c r="D56" s="76" t="s">
        <v>181</v>
      </c>
      <c r="E56" s="77">
        <v>8</v>
      </c>
      <c r="F56" s="78" t="s">
        <v>113</v>
      </c>
      <c r="H56" s="79">
        <f>ROUND(E56*G56,2)</f>
        <v>0</v>
      </c>
      <c r="J56" s="79">
        <f t="shared" si="8"/>
        <v>0</v>
      </c>
      <c r="L56" s="80">
        <f t="shared" si="9"/>
        <v>0</v>
      </c>
      <c r="N56" s="77">
        <f t="shared" si="10"/>
        <v>0</v>
      </c>
      <c r="O56" s="78">
        <v>20</v>
      </c>
      <c r="P56" s="78" t="s">
        <v>78</v>
      </c>
      <c r="V56" s="81" t="s">
        <v>154</v>
      </c>
      <c r="W56" s="82">
        <v>0.91200000000000003</v>
      </c>
      <c r="X56" s="75" t="s">
        <v>182</v>
      </c>
      <c r="Y56" s="75" t="s">
        <v>180</v>
      </c>
      <c r="Z56" s="78" t="s">
        <v>156</v>
      </c>
      <c r="AB56" s="78" t="s">
        <v>60</v>
      </c>
      <c r="AJ56" s="53" t="s">
        <v>157</v>
      </c>
      <c r="AK56" s="53" t="s">
        <v>82</v>
      </c>
    </row>
    <row r="57" spans="1:37">
      <c r="A57" s="73">
        <v>32</v>
      </c>
      <c r="B57" s="83" t="s">
        <v>150</v>
      </c>
      <c r="C57" s="75" t="s">
        <v>183</v>
      </c>
      <c r="D57" s="76" t="s">
        <v>184</v>
      </c>
      <c r="E57" s="77">
        <v>4</v>
      </c>
      <c r="F57" s="78" t="s">
        <v>153</v>
      </c>
      <c r="H57" s="79">
        <f>ROUND(E57*G57,2)</f>
        <v>0</v>
      </c>
      <c r="J57" s="79">
        <f t="shared" si="8"/>
        <v>0</v>
      </c>
      <c r="K57" s="80">
        <v>4.0000000000000003E-5</v>
      </c>
      <c r="L57" s="80">
        <f t="shared" si="9"/>
        <v>1.6000000000000001E-4</v>
      </c>
      <c r="N57" s="77">
        <f t="shared" si="10"/>
        <v>0</v>
      </c>
      <c r="O57" s="78">
        <v>20</v>
      </c>
      <c r="P57" s="78" t="s">
        <v>78</v>
      </c>
      <c r="V57" s="81" t="s">
        <v>154</v>
      </c>
      <c r="W57" s="82">
        <v>1.552</v>
      </c>
      <c r="X57" s="75" t="s">
        <v>185</v>
      </c>
      <c r="Y57" s="75" t="s">
        <v>183</v>
      </c>
      <c r="Z57" s="78" t="s">
        <v>156</v>
      </c>
      <c r="AB57" s="78">
        <v>1</v>
      </c>
      <c r="AJ57" s="53" t="s">
        <v>157</v>
      </c>
      <c r="AK57" s="53" t="s">
        <v>82</v>
      </c>
    </row>
    <row r="58" spans="1:37">
      <c r="A58" s="73">
        <v>33</v>
      </c>
      <c r="B58" s="83" t="s">
        <v>164</v>
      </c>
      <c r="C58" s="75" t="s">
        <v>186</v>
      </c>
      <c r="D58" s="76" t="s">
        <v>187</v>
      </c>
      <c r="E58" s="77">
        <v>4</v>
      </c>
      <c r="F58" s="78" t="s">
        <v>113</v>
      </c>
      <c r="I58" s="79">
        <f>ROUND(E58*G58,2)</f>
        <v>0</v>
      </c>
      <c r="J58" s="79">
        <f t="shared" si="8"/>
        <v>0</v>
      </c>
      <c r="K58" s="80">
        <v>1.1E-4</v>
      </c>
      <c r="L58" s="80">
        <f t="shared" si="9"/>
        <v>4.4000000000000002E-4</v>
      </c>
      <c r="N58" s="77">
        <f t="shared" si="10"/>
        <v>0</v>
      </c>
      <c r="O58" s="78">
        <v>20</v>
      </c>
      <c r="P58" s="78" t="s">
        <v>78</v>
      </c>
      <c r="V58" s="81" t="s">
        <v>61</v>
      </c>
      <c r="X58" s="75" t="s">
        <v>186</v>
      </c>
      <c r="Y58" s="75" t="s">
        <v>186</v>
      </c>
      <c r="Z58" s="78" t="s">
        <v>188</v>
      </c>
      <c r="AA58" s="75" t="s">
        <v>78</v>
      </c>
      <c r="AB58" s="78">
        <v>2</v>
      </c>
      <c r="AJ58" s="53" t="s">
        <v>168</v>
      </c>
      <c r="AK58" s="53" t="s">
        <v>82</v>
      </c>
    </row>
    <row r="59" spans="1:37">
      <c r="A59" s="73">
        <v>34</v>
      </c>
      <c r="B59" s="83" t="s">
        <v>150</v>
      </c>
      <c r="C59" s="75" t="s">
        <v>189</v>
      </c>
      <c r="D59" s="76" t="s">
        <v>190</v>
      </c>
      <c r="E59" s="77">
        <v>1</v>
      </c>
      <c r="F59" s="78" t="s">
        <v>153</v>
      </c>
      <c r="H59" s="79">
        <f>ROUND(E59*G59,2)</f>
        <v>0</v>
      </c>
      <c r="J59" s="79">
        <f t="shared" si="8"/>
        <v>0</v>
      </c>
      <c r="K59" s="80">
        <v>4.0000000000000003E-5</v>
      </c>
      <c r="L59" s="80">
        <f t="shared" si="9"/>
        <v>4.0000000000000003E-5</v>
      </c>
      <c r="N59" s="77">
        <f t="shared" si="10"/>
        <v>0</v>
      </c>
      <c r="O59" s="78">
        <v>20</v>
      </c>
      <c r="P59" s="78" t="s">
        <v>78</v>
      </c>
      <c r="V59" s="81" t="s">
        <v>154</v>
      </c>
      <c r="W59" s="82">
        <v>0.38800000000000001</v>
      </c>
      <c r="X59" s="75" t="s">
        <v>191</v>
      </c>
      <c r="Y59" s="75" t="s">
        <v>189</v>
      </c>
      <c r="Z59" s="78" t="s">
        <v>156</v>
      </c>
      <c r="AB59" s="78" t="s">
        <v>60</v>
      </c>
      <c r="AJ59" s="53" t="s">
        <v>157</v>
      </c>
      <c r="AK59" s="53" t="s">
        <v>82</v>
      </c>
    </row>
    <row r="60" spans="1:37">
      <c r="A60" s="73">
        <v>35</v>
      </c>
      <c r="B60" s="83" t="s">
        <v>164</v>
      </c>
      <c r="C60" s="75" t="s">
        <v>192</v>
      </c>
      <c r="D60" s="76" t="s">
        <v>193</v>
      </c>
      <c r="E60" s="77">
        <v>1</v>
      </c>
      <c r="F60" s="78" t="s">
        <v>113</v>
      </c>
      <c r="I60" s="79">
        <f>ROUND(E60*G60,2)</f>
        <v>0</v>
      </c>
      <c r="J60" s="79">
        <f t="shared" si="8"/>
        <v>0</v>
      </c>
      <c r="K60" s="80">
        <v>2.9999999999999997E-4</v>
      </c>
      <c r="L60" s="80">
        <f t="shared" si="9"/>
        <v>2.9999999999999997E-4</v>
      </c>
      <c r="N60" s="77">
        <f t="shared" si="10"/>
        <v>0</v>
      </c>
      <c r="O60" s="78">
        <v>20</v>
      </c>
      <c r="P60" s="78" t="s">
        <v>78</v>
      </c>
      <c r="V60" s="81" t="s">
        <v>61</v>
      </c>
      <c r="X60" s="75" t="s">
        <v>194</v>
      </c>
      <c r="Y60" s="75" t="s">
        <v>192</v>
      </c>
      <c r="Z60" s="78" t="s">
        <v>195</v>
      </c>
      <c r="AA60" s="75" t="s">
        <v>78</v>
      </c>
      <c r="AB60" s="78">
        <v>8</v>
      </c>
      <c r="AJ60" s="53" t="s">
        <v>168</v>
      </c>
      <c r="AK60" s="53" t="s">
        <v>82</v>
      </c>
    </row>
    <row r="61" spans="1:37">
      <c r="A61" s="73">
        <v>36</v>
      </c>
      <c r="B61" s="83" t="s">
        <v>150</v>
      </c>
      <c r="C61" s="75" t="s">
        <v>196</v>
      </c>
      <c r="D61" s="76" t="s">
        <v>197</v>
      </c>
      <c r="E61" s="77">
        <v>2</v>
      </c>
      <c r="F61" s="78" t="s">
        <v>153</v>
      </c>
      <c r="H61" s="79">
        <f>ROUND(E61*G61,2)</f>
        <v>0</v>
      </c>
      <c r="J61" s="79">
        <f t="shared" si="8"/>
        <v>0</v>
      </c>
      <c r="L61" s="80">
        <f t="shared" si="9"/>
        <v>0</v>
      </c>
      <c r="N61" s="77">
        <f t="shared" si="10"/>
        <v>0</v>
      </c>
      <c r="O61" s="78">
        <v>20</v>
      </c>
      <c r="P61" s="78" t="s">
        <v>78</v>
      </c>
      <c r="V61" s="81" t="s">
        <v>154</v>
      </c>
      <c r="W61" s="82">
        <v>0.44400000000000001</v>
      </c>
      <c r="X61" s="75" t="s">
        <v>198</v>
      </c>
      <c r="Y61" s="75" t="s">
        <v>196</v>
      </c>
      <c r="Z61" s="78" t="s">
        <v>156</v>
      </c>
      <c r="AB61" s="78" t="s">
        <v>60</v>
      </c>
      <c r="AJ61" s="53" t="s">
        <v>157</v>
      </c>
      <c r="AK61" s="53" t="s">
        <v>82</v>
      </c>
    </row>
    <row r="62" spans="1:37">
      <c r="A62" s="73">
        <v>37</v>
      </c>
      <c r="B62" s="83" t="s">
        <v>150</v>
      </c>
      <c r="C62" s="75" t="s">
        <v>199</v>
      </c>
      <c r="D62" s="76" t="s">
        <v>200</v>
      </c>
      <c r="E62" s="77">
        <v>3</v>
      </c>
      <c r="F62" s="78" t="s">
        <v>113</v>
      </c>
      <c r="H62" s="79">
        <f>ROUND(E62*G62,2)</f>
        <v>0</v>
      </c>
      <c r="J62" s="79">
        <f t="shared" si="8"/>
        <v>0</v>
      </c>
      <c r="L62" s="80">
        <f t="shared" si="9"/>
        <v>0</v>
      </c>
      <c r="N62" s="77">
        <f t="shared" si="10"/>
        <v>0</v>
      </c>
      <c r="O62" s="78">
        <v>20</v>
      </c>
      <c r="P62" s="78" t="s">
        <v>78</v>
      </c>
      <c r="V62" s="81" t="s">
        <v>154</v>
      </c>
      <c r="W62" s="82">
        <v>0.114</v>
      </c>
      <c r="X62" s="75" t="s">
        <v>201</v>
      </c>
      <c r="Y62" s="75" t="s">
        <v>199</v>
      </c>
      <c r="Z62" s="78" t="s">
        <v>156</v>
      </c>
      <c r="AB62" s="78">
        <v>1</v>
      </c>
      <c r="AJ62" s="53" t="s">
        <v>157</v>
      </c>
      <c r="AK62" s="53" t="s">
        <v>82</v>
      </c>
    </row>
    <row r="63" spans="1:37">
      <c r="A63" s="73">
        <v>38</v>
      </c>
      <c r="B63" s="83" t="s">
        <v>150</v>
      </c>
      <c r="C63" s="75" t="s">
        <v>202</v>
      </c>
      <c r="D63" s="76" t="s">
        <v>203</v>
      </c>
      <c r="E63" s="77">
        <v>2</v>
      </c>
      <c r="F63" s="78" t="s">
        <v>113</v>
      </c>
      <c r="H63" s="79">
        <f>ROUND(E63*G63,2)</f>
        <v>0</v>
      </c>
      <c r="J63" s="79">
        <f t="shared" si="8"/>
        <v>0</v>
      </c>
      <c r="K63" s="80">
        <v>9.0000000000000006E-5</v>
      </c>
      <c r="L63" s="80">
        <f t="shared" si="9"/>
        <v>1.8000000000000001E-4</v>
      </c>
      <c r="N63" s="77">
        <f t="shared" si="10"/>
        <v>0</v>
      </c>
      <c r="O63" s="78">
        <v>20</v>
      </c>
      <c r="P63" s="78" t="s">
        <v>78</v>
      </c>
      <c r="V63" s="81" t="s">
        <v>154</v>
      </c>
      <c r="W63" s="82">
        <v>0.54800000000000004</v>
      </c>
      <c r="X63" s="75" t="s">
        <v>204</v>
      </c>
      <c r="Y63" s="75" t="s">
        <v>202</v>
      </c>
      <c r="Z63" s="78" t="s">
        <v>156</v>
      </c>
      <c r="AB63" s="78">
        <v>1</v>
      </c>
      <c r="AJ63" s="53" t="s">
        <v>157</v>
      </c>
      <c r="AK63" s="53" t="s">
        <v>82</v>
      </c>
    </row>
    <row r="64" spans="1:37">
      <c r="A64" s="73">
        <v>39</v>
      </c>
      <c r="B64" s="83" t="s">
        <v>164</v>
      </c>
      <c r="C64" s="75" t="s">
        <v>205</v>
      </c>
      <c r="D64" s="76" t="s">
        <v>206</v>
      </c>
      <c r="E64" s="77">
        <v>2</v>
      </c>
      <c r="F64" s="78" t="s">
        <v>113</v>
      </c>
      <c r="I64" s="79">
        <f>ROUND(E64*G64,2)</f>
        <v>0</v>
      </c>
      <c r="J64" s="79">
        <f t="shared" si="8"/>
        <v>0</v>
      </c>
      <c r="L64" s="80">
        <f t="shared" si="9"/>
        <v>0</v>
      </c>
      <c r="N64" s="77">
        <f t="shared" si="10"/>
        <v>0</v>
      </c>
      <c r="O64" s="78">
        <v>20</v>
      </c>
      <c r="P64" s="78" t="s">
        <v>78</v>
      </c>
      <c r="V64" s="81" t="s">
        <v>61</v>
      </c>
      <c r="X64" s="75" t="s">
        <v>205</v>
      </c>
      <c r="Y64" s="75" t="s">
        <v>205</v>
      </c>
      <c r="Z64" s="78" t="s">
        <v>195</v>
      </c>
      <c r="AA64" s="75" t="s">
        <v>207</v>
      </c>
      <c r="AB64" s="78">
        <v>2</v>
      </c>
      <c r="AJ64" s="53" t="s">
        <v>168</v>
      </c>
      <c r="AK64" s="53" t="s">
        <v>82</v>
      </c>
    </row>
    <row r="65" spans="1:37">
      <c r="A65" s="73">
        <v>40</v>
      </c>
      <c r="B65" s="83" t="s">
        <v>150</v>
      </c>
      <c r="C65" s="75" t="s">
        <v>208</v>
      </c>
      <c r="D65" s="76" t="s">
        <v>209</v>
      </c>
      <c r="E65" s="77">
        <v>1</v>
      </c>
      <c r="F65" s="78" t="s">
        <v>113</v>
      </c>
      <c r="H65" s="79">
        <f>ROUND(E65*G65,2)</f>
        <v>0</v>
      </c>
      <c r="J65" s="79">
        <f t="shared" si="8"/>
        <v>0</v>
      </c>
      <c r="K65" s="80">
        <v>9.0000000000000006E-5</v>
      </c>
      <c r="L65" s="80">
        <f t="shared" si="9"/>
        <v>9.0000000000000006E-5</v>
      </c>
      <c r="N65" s="77">
        <f t="shared" si="10"/>
        <v>0</v>
      </c>
      <c r="O65" s="78">
        <v>20</v>
      </c>
      <c r="P65" s="78" t="s">
        <v>78</v>
      </c>
      <c r="V65" s="81" t="s">
        <v>154</v>
      </c>
      <c r="W65" s="82">
        <v>0.27400000000000002</v>
      </c>
      <c r="X65" s="75" t="s">
        <v>210</v>
      </c>
      <c r="Y65" s="75" t="s">
        <v>208</v>
      </c>
      <c r="Z65" s="78" t="s">
        <v>156</v>
      </c>
      <c r="AB65" s="78">
        <v>1</v>
      </c>
      <c r="AJ65" s="53" t="s">
        <v>157</v>
      </c>
      <c r="AK65" s="53" t="s">
        <v>82</v>
      </c>
    </row>
    <row r="66" spans="1:37">
      <c r="A66" s="73">
        <v>41</v>
      </c>
      <c r="B66" s="83" t="s">
        <v>164</v>
      </c>
      <c r="C66" s="75" t="s">
        <v>211</v>
      </c>
      <c r="D66" s="76" t="s">
        <v>212</v>
      </c>
      <c r="E66" s="77">
        <v>1</v>
      </c>
      <c r="F66" s="78" t="s">
        <v>113</v>
      </c>
      <c r="I66" s="79">
        <f>ROUND(E66*G66,2)</f>
        <v>0</v>
      </c>
      <c r="J66" s="79">
        <f t="shared" si="8"/>
        <v>0</v>
      </c>
      <c r="L66" s="80">
        <f t="shared" si="9"/>
        <v>0</v>
      </c>
      <c r="N66" s="77">
        <f t="shared" si="10"/>
        <v>0</v>
      </c>
      <c r="O66" s="78">
        <v>20</v>
      </c>
      <c r="P66" s="78" t="s">
        <v>78</v>
      </c>
      <c r="V66" s="81" t="s">
        <v>61</v>
      </c>
      <c r="X66" s="75" t="s">
        <v>211</v>
      </c>
      <c r="Y66" s="75" t="s">
        <v>211</v>
      </c>
      <c r="Z66" s="78" t="s">
        <v>213</v>
      </c>
      <c r="AA66" s="75" t="s">
        <v>214</v>
      </c>
      <c r="AB66" s="78">
        <v>2</v>
      </c>
      <c r="AJ66" s="53" t="s">
        <v>168</v>
      </c>
      <c r="AK66" s="53" t="s">
        <v>82</v>
      </c>
    </row>
    <row r="67" spans="1:37">
      <c r="A67" s="73">
        <v>42</v>
      </c>
      <c r="B67" s="83" t="s">
        <v>150</v>
      </c>
      <c r="C67" s="75" t="s">
        <v>215</v>
      </c>
      <c r="D67" s="76" t="s">
        <v>216</v>
      </c>
      <c r="E67" s="77">
        <v>5.7439999999999998</v>
      </c>
      <c r="F67" s="78" t="s">
        <v>51</v>
      </c>
      <c r="H67" s="79">
        <f>ROUND(E67*G67,2)</f>
        <v>0</v>
      </c>
      <c r="J67" s="79">
        <f t="shared" si="8"/>
        <v>0</v>
      </c>
      <c r="L67" s="80">
        <f t="shared" si="9"/>
        <v>0</v>
      </c>
      <c r="N67" s="77">
        <f t="shared" si="10"/>
        <v>0</v>
      </c>
      <c r="O67" s="78">
        <v>20</v>
      </c>
      <c r="P67" s="78" t="s">
        <v>78</v>
      </c>
      <c r="V67" s="81" t="s">
        <v>154</v>
      </c>
      <c r="X67" s="75" t="s">
        <v>217</v>
      </c>
      <c r="Y67" s="75" t="s">
        <v>215</v>
      </c>
      <c r="Z67" s="78" t="s">
        <v>218</v>
      </c>
      <c r="AB67" s="78">
        <v>1</v>
      </c>
      <c r="AJ67" s="53" t="s">
        <v>157</v>
      </c>
      <c r="AK67" s="53" t="s">
        <v>82</v>
      </c>
    </row>
    <row r="68" spans="1:37">
      <c r="D68" s="84" t="s">
        <v>219</v>
      </c>
      <c r="E68" s="85">
        <f>J68</f>
        <v>0</v>
      </c>
      <c r="H68" s="85">
        <f>SUM(H47:H67)</f>
        <v>0</v>
      </c>
      <c r="I68" s="85">
        <f>SUM(I47:I67)</f>
        <v>0</v>
      </c>
      <c r="J68" s="85">
        <f>SUM(J47:J67)</f>
        <v>0</v>
      </c>
      <c r="L68" s="86">
        <f>SUM(L47:L67)</f>
        <v>3.4770000000000002E-2</v>
      </c>
      <c r="N68" s="87">
        <f>SUM(N47:N67)</f>
        <v>0.151</v>
      </c>
      <c r="W68" s="82">
        <f>SUM(W47:W67)</f>
        <v>11.407</v>
      </c>
    </row>
    <row r="70" spans="1:37">
      <c r="B70" s="75" t="s">
        <v>220</v>
      </c>
    </row>
    <row r="71" spans="1:37">
      <c r="A71" s="73">
        <v>43</v>
      </c>
      <c r="B71" s="83" t="s">
        <v>221</v>
      </c>
      <c r="C71" s="75" t="s">
        <v>222</v>
      </c>
      <c r="D71" s="76" t="s">
        <v>223</v>
      </c>
      <c r="E71" s="77">
        <v>1</v>
      </c>
      <c r="F71" s="78" t="s">
        <v>113</v>
      </c>
      <c r="H71" s="79">
        <f>ROUND(E71*G71,2)</f>
        <v>0</v>
      </c>
      <c r="J71" s="79">
        <f t="shared" ref="J71:J77" si="11">ROUND(E71*G71,2)</f>
        <v>0</v>
      </c>
      <c r="K71" s="80">
        <v>1.3999999999999999E-4</v>
      </c>
      <c r="L71" s="80">
        <f t="shared" ref="L71:L77" si="12">E71*K71</f>
        <v>1.3999999999999999E-4</v>
      </c>
      <c r="M71" s="77">
        <v>7.0000000000000007E-2</v>
      </c>
      <c r="N71" s="77">
        <f t="shared" ref="N71:N77" si="13">E71*M71</f>
        <v>7.0000000000000007E-2</v>
      </c>
      <c r="O71" s="78">
        <v>20</v>
      </c>
      <c r="P71" s="78" t="s">
        <v>78</v>
      </c>
      <c r="V71" s="81" t="s">
        <v>154</v>
      </c>
      <c r="W71" s="82">
        <v>0.41199999999999998</v>
      </c>
      <c r="X71" s="75" t="s">
        <v>224</v>
      </c>
      <c r="Y71" s="75" t="s">
        <v>222</v>
      </c>
      <c r="Z71" s="78" t="s">
        <v>225</v>
      </c>
      <c r="AB71" s="78" t="s">
        <v>60</v>
      </c>
      <c r="AJ71" s="53" t="s">
        <v>157</v>
      </c>
      <c r="AK71" s="53" t="s">
        <v>82</v>
      </c>
    </row>
    <row r="72" spans="1:37">
      <c r="A72" s="73">
        <v>44</v>
      </c>
      <c r="B72" s="83" t="s">
        <v>221</v>
      </c>
      <c r="C72" s="75" t="s">
        <v>226</v>
      </c>
      <c r="D72" s="76" t="s">
        <v>227</v>
      </c>
      <c r="E72" s="77">
        <v>1</v>
      </c>
      <c r="F72" s="78" t="s">
        <v>113</v>
      </c>
      <c r="H72" s="79">
        <f>ROUND(E72*G72,2)</f>
        <v>0</v>
      </c>
      <c r="J72" s="79">
        <f t="shared" si="11"/>
        <v>0</v>
      </c>
      <c r="L72" s="80">
        <f t="shared" si="12"/>
        <v>0</v>
      </c>
      <c r="N72" s="77">
        <f t="shared" si="13"/>
        <v>0</v>
      </c>
      <c r="O72" s="78">
        <v>20</v>
      </c>
      <c r="P72" s="78" t="s">
        <v>78</v>
      </c>
      <c r="V72" s="81" t="s">
        <v>154</v>
      </c>
      <c r="W72" s="82">
        <v>6.2E-2</v>
      </c>
      <c r="X72" s="75" t="s">
        <v>228</v>
      </c>
      <c r="Y72" s="75" t="s">
        <v>226</v>
      </c>
      <c r="Z72" s="78" t="s">
        <v>225</v>
      </c>
      <c r="AB72" s="78" t="s">
        <v>60</v>
      </c>
      <c r="AJ72" s="53" t="s">
        <v>157</v>
      </c>
      <c r="AK72" s="53" t="s">
        <v>82</v>
      </c>
    </row>
    <row r="73" spans="1:37">
      <c r="A73" s="73">
        <v>45</v>
      </c>
      <c r="B73" s="83" t="s">
        <v>221</v>
      </c>
      <c r="C73" s="75" t="s">
        <v>229</v>
      </c>
      <c r="D73" s="76" t="s">
        <v>230</v>
      </c>
      <c r="E73" s="77">
        <v>3</v>
      </c>
      <c r="F73" s="78" t="s">
        <v>77</v>
      </c>
      <c r="H73" s="79">
        <f>ROUND(E73*G73,2)</f>
        <v>0</v>
      </c>
      <c r="J73" s="79">
        <f t="shared" si="11"/>
        <v>0</v>
      </c>
      <c r="L73" s="80">
        <f t="shared" si="12"/>
        <v>0</v>
      </c>
      <c r="N73" s="77">
        <f t="shared" si="13"/>
        <v>0</v>
      </c>
      <c r="O73" s="78">
        <v>20</v>
      </c>
      <c r="P73" s="78" t="s">
        <v>78</v>
      </c>
      <c r="V73" s="81" t="s">
        <v>154</v>
      </c>
      <c r="W73" s="82">
        <v>9.2999999999999999E-2</v>
      </c>
      <c r="X73" s="75" t="s">
        <v>231</v>
      </c>
      <c r="Y73" s="75" t="s">
        <v>229</v>
      </c>
      <c r="Z73" s="78" t="s">
        <v>225</v>
      </c>
      <c r="AB73" s="78" t="s">
        <v>60</v>
      </c>
      <c r="AJ73" s="53" t="s">
        <v>157</v>
      </c>
      <c r="AK73" s="53" t="s">
        <v>82</v>
      </c>
    </row>
    <row r="74" spans="1:37">
      <c r="A74" s="73">
        <v>46</v>
      </c>
      <c r="B74" s="83" t="s">
        <v>221</v>
      </c>
      <c r="C74" s="75" t="s">
        <v>232</v>
      </c>
      <c r="D74" s="76" t="s">
        <v>233</v>
      </c>
      <c r="E74" s="77">
        <v>1</v>
      </c>
      <c r="F74" s="78" t="s">
        <v>113</v>
      </c>
      <c r="H74" s="79">
        <f>ROUND(E74*G74,2)</f>
        <v>0</v>
      </c>
      <c r="J74" s="79">
        <f t="shared" si="11"/>
        <v>0</v>
      </c>
      <c r="K74" s="80">
        <v>1.2999999999999999E-4</v>
      </c>
      <c r="L74" s="80">
        <f t="shared" si="12"/>
        <v>1.2999999999999999E-4</v>
      </c>
      <c r="N74" s="77">
        <f t="shared" si="13"/>
        <v>0</v>
      </c>
      <c r="O74" s="78">
        <v>20</v>
      </c>
      <c r="P74" s="78" t="s">
        <v>78</v>
      </c>
      <c r="V74" s="81" t="s">
        <v>154</v>
      </c>
      <c r="W74" s="82">
        <v>0.41199999999999998</v>
      </c>
      <c r="X74" s="75" t="s">
        <v>234</v>
      </c>
      <c r="Y74" s="75" t="s">
        <v>232</v>
      </c>
      <c r="Z74" s="78" t="s">
        <v>225</v>
      </c>
      <c r="AB74" s="78" t="s">
        <v>60</v>
      </c>
      <c r="AJ74" s="53" t="s">
        <v>157</v>
      </c>
      <c r="AK74" s="53" t="s">
        <v>82</v>
      </c>
    </row>
    <row r="75" spans="1:37">
      <c r="A75" s="73">
        <v>47</v>
      </c>
      <c r="B75" s="83" t="s">
        <v>164</v>
      </c>
      <c r="C75" s="75" t="s">
        <v>235</v>
      </c>
      <c r="D75" s="76" t="s">
        <v>236</v>
      </c>
      <c r="E75" s="77">
        <v>1</v>
      </c>
      <c r="F75" s="78" t="s">
        <v>237</v>
      </c>
      <c r="I75" s="79">
        <f>ROUND(E75*G75,2)</f>
        <v>0</v>
      </c>
      <c r="J75" s="79">
        <f t="shared" si="11"/>
        <v>0</v>
      </c>
      <c r="L75" s="80">
        <f t="shared" si="12"/>
        <v>0</v>
      </c>
      <c r="N75" s="77">
        <f t="shared" si="13"/>
        <v>0</v>
      </c>
      <c r="O75" s="78">
        <v>20</v>
      </c>
      <c r="P75" s="78" t="s">
        <v>78</v>
      </c>
      <c r="V75" s="81" t="s">
        <v>61</v>
      </c>
      <c r="X75" s="75" t="s">
        <v>194</v>
      </c>
      <c r="Y75" s="75" t="s">
        <v>235</v>
      </c>
      <c r="Z75" s="78" t="s">
        <v>238</v>
      </c>
      <c r="AA75" s="75" t="s">
        <v>78</v>
      </c>
      <c r="AB75" s="78">
        <v>2</v>
      </c>
      <c r="AJ75" s="53" t="s">
        <v>168</v>
      </c>
      <c r="AK75" s="53" t="s">
        <v>82</v>
      </c>
    </row>
    <row r="76" spans="1:37">
      <c r="A76" s="73">
        <v>48</v>
      </c>
      <c r="B76" s="83" t="s">
        <v>221</v>
      </c>
      <c r="C76" s="75" t="s">
        <v>239</v>
      </c>
      <c r="D76" s="76" t="s">
        <v>240</v>
      </c>
      <c r="E76" s="77">
        <v>3</v>
      </c>
      <c r="F76" s="78" t="s">
        <v>77</v>
      </c>
      <c r="H76" s="79">
        <f>ROUND(E76*G76,2)</f>
        <v>0</v>
      </c>
      <c r="J76" s="79">
        <f t="shared" si="11"/>
        <v>0</v>
      </c>
      <c r="L76" s="80">
        <f t="shared" si="12"/>
        <v>0</v>
      </c>
      <c r="N76" s="77">
        <f t="shared" si="13"/>
        <v>0</v>
      </c>
      <c r="O76" s="78">
        <v>20</v>
      </c>
      <c r="P76" s="78" t="s">
        <v>78</v>
      </c>
      <c r="V76" s="81" t="s">
        <v>154</v>
      </c>
      <c r="W76" s="82">
        <v>0.156</v>
      </c>
      <c r="X76" s="75" t="s">
        <v>241</v>
      </c>
      <c r="Y76" s="75" t="s">
        <v>239</v>
      </c>
      <c r="Z76" s="78" t="s">
        <v>225</v>
      </c>
      <c r="AB76" s="78" t="s">
        <v>60</v>
      </c>
      <c r="AJ76" s="53" t="s">
        <v>157</v>
      </c>
      <c r="AK76" s="53" t="s">
        <v>82</v>
      </c>
    </row>
    <row r="77" spans="1:37">
      <c r="A77" s="73">
        <v>49</v>
      </c>
      <c r="B77" s="83" t="s">
        <v>221</v>
      </c>
      <c r="C77" s="75" t="s">
        <v>242</v>
      </c>
      <c r="D77" s="76" t="s">
        <v>243</v>
      </c>
      <c r="E77" s="77">
        <v>0.312</v>
      </c>
      <c r="F77" s="78" t="s">
        <v>51</v>
      </c>
      <c r="H77" s="79">
        <f>ROUND(E77*G77,2)</f>
        <v>0</v>
      </c>
      <c r="J77" s="79">
        <f t="shared" si="11"/>
        <v>0</v>
      </c>
      <c r="L77" s="80">
        <f t="shared" si="12"/>
        <v>0</v>
      </c>
      <c r="N77" s="77">
        <f t="shared" si="13"/>
        <v>0</v>
      </c>
      <c r="O77" s="78">
        <v>20</v>
      </c>
      <c r="P77" s="78" t="s">
        <v>78</v>
      </c>
      <c r="V77" s="81" t="s">
        <v>154</v>
      </c>
      <c r="X77" s="75" t="s">
        <v>244</v>
      </c>
      <c r="Y77" s="75" t="s">
        <v>242</v>
      </c>
      <c r="Z77" s="78" t="s">
        <v>225</v>
      </c>
      <c r="AB77" s="78">
        <v>1</v>
      </c>
      <c r="AJ77" s="53" t="s">
        <v>157</v>
      </c>
      <c r="AK77" s="53" t="s">
        <v>82</v>
      </c>
    </row>
    <row r="78" spans="1:37">
      <c r="D78" s="84" t="s">
        <v>245</v>
      </c>
      <c r="E78" s="85">
        <f>J78</f>
        <v>0</v>
      </c>
      <c r="H78" s="85">
        <f>SUM(H70:H77)</f>
        <v>0</v>
      </c>
      <c r="I78" s="85">
        <f>SUM(I70:I77)</f>
        <v>0</v>
      </c>
      <c r="J78" s="85">
        <f>SUM(J70:J77)</f>
        <v>0</v>
      </c>
      <c r="L78" s="86">
        <f>SUM(L70:L77)</f>
        <v>2.6999999999999995E-4</v>
      </c>
      <c r="N78" s="87">
        <f>SUM(N70:N77)</f>
        <v>7.0000000000000007E-2</v>
      </c>
      <c r="W78" s="82">
        <f>SUM(W70:W77)</f>
        <v>1.1349999999999998</v>
      </c>
    </row>
    <row r="80" spans="1:37">
      <c r="B80" s="75" t="s">
        <v>246</v>
      </c>
    </row>
    <row r="81" spans="1:37">
      <c r="A81" s="73">
        <v>50</v>
      </c>
      <c r="B81" s="83" t="s">
        <v>247</v>
      </c>
      <c r="C81" s="75" t="s">
        <v>248</v>
      </c>
      <c r="D81" s="76" t="s">
        <v>249</v>
      </c>
      <c r="E81" s="77">
        <v>10.5</v>
      </c>
      <c r="F81" s="78" t="s">
        <v>250</v>
      </c>
      <c r="H81" s="79">
        <f>ROUND(E81*G81,2)</f>
        <v>0</v>
      </c>
      <c r="J81" s="79">
        <f>ROUND(E81*G81,2)</f>
        <v>0</v>
      </c>
      <c r="K81" s="80">
        <v>2.5999999999999998E-4</v>
      </c>
      <c r="L81" s="80">
        <f>E81*K81</f>
        <v>2.7299999999999998E-3</v>
      </c>
      <c r="N81" s="77">
        <f>E81*M81</f>
        <v>0</v>
      </c>
      <c r="O81" s="78">
        <v>20</v>
      </c>
      <c r="P81" s="78" t="s">
        <v>78</v>
      </c>
      <c r="V81" s="81" t="s">
        <v>154</v>
      </c>
      <c r="W81" s="82">
        <v>0.59899999999999998</v>
      </c>
      <c r="X81" s="75" t="s">
        <v>251</v>
      </c>
      <c r="Y81" s="75" t="s">
        <v>248</v>
      </c>
      <c r="Z81" s="78" t="s">
        <v>80</v>
      </c>
      <c r="AB81" s="78" t="s">
        <v>60</v>
      </c>
      <c r="AJ81" s="53" t="s">
        <v>157</v>
      </c>
      <c r="AK81" s="53" t="s">
        <v>82</v>
      </c>
    </row>
    <row r="82" spans="1:37">
      <c r="A82" s="73">
        <v>51</v>
      </c>
      <c r="B82" s="83" t="s">
        <v>247</v>
      </c>
      <c r="C82" s="75" t="s">
        <v>252</v>
      </c>
      <c r="D82" s="76" t="s">
        <v>253</v>
      </c>
      <c r="E82" s="77">
        <v>4.2</v>
      </c>
      <c r="F82" s="78" t="s">
        <v>77</v>
      </c>
      <c r="H82" s="79">
        <f>ROUND(E82*G82,2)</f>
        <v>0</v>
      </c>
      <c r="J82" s="79">
        <f>ROUND(E82*G82,2)</f>
        <v>0</v>
      </c>
      <c r="K82" s="80">
        <v>1.2E-4</v>
      </c>
      <c r="L82" s="80">
        <f>E82*K82</f>
        <v>5.04E-4</v>
      </c>
      <c r="N82" s="77">
        <f>E82*M82</f>
        <v>0</v>
      </c>
      <c r="O82" s="78">
        <v>20</v>
      </c>
      <c r="P82" s="78" t="s">
        <v>78</v>
      </c>
      <c r="V82" s="81" t="s">
        <v>154</v>
      </c>
      <c r="W82" s="82">
        <v>0.13400000000000001</v>
      </c>
      <c r="X82" s="75" t="s">
        <v>254</v>
      </c>
      <c r="Y82" s="75" t="s">
        <v>252</v>
      </c>
      <c r="Z82" s="78" t="s">
        <v>80</v>
      </c>
      <c r="AB82" s="78" t="s">
        <v>60</v>
      </c>
      <c r="AJ82" s="53" t="s">
        <v>157</v>
      </c>
      <c r="AK82" s="53" t="s">
        <v>82</v>
      </c>
    </row>
    <row r="83" spans="1:37">
      <c r="A83" s="73">
        <v>52</v>
      </c>
      <c r="B83" s="83" t="s">
        <v>247</v>
      </c>
      <c r="C83" s="75" t="s">
        <v>255</v>
      </c>
      <c r="D83" s="76" t="s">
        <v>256</v>
      </c>
      <c r="E83" s="77">
        <v>10.5</v>
      </c>
      <c r="F83" s="78" t="s">
        <v>250</v>
      </c>
      <c r="H83" s="79">
        <f>ROUND(E83*G83,2)</f>
        <v>0</v>
      </c>
      <c r="J83" s="79">
        <f>ROUND(E83*G83,2)</f>
        <v>0</v>
      </c>
      <c r="K83" s="80">
        <v>1.2019999999999999E-2</v>
      </c>
      <c r="L83" s="80">
        <f>E83*K83</f>
        <v>0.12620999999999999</v>
      </c>
      <c r="N83" s="77">
        <f>E83*M83</f>
        <v>0</v>
      </c>
      <c r="O83" s="78">
        <v>20</v>
      </c>
      <c r="P83" s="78" t="s">
        <v>78</v>
      </c>
      <c r="V83" s="81" t="s">
        <v>154</v>
      </c>
      <c r="W83" s="82">
        <v>3.3079999999999998</v>
      </c>
      <c r="X83" s="75" t="s">
        <v>257</v>
      </c>
      <c r="Y83" s="75" t="s">
        <v>255</v>
      </c>
      <c r="Z83" s="78" t="s">
        <v>80</v>
      </c>
      <c r="AB83" s="78" t="s">
        <v>60</v>
      </c>
      <c r="AJ83" s="53" t="s">
        <v>157</v>
      </c>
      <c r="AK83" s="53" t="s">
        <v>82</v>
      </c>
    </row>
    <row r="84" spans="1:37">
      <c r="A84" s="73">
        <v>53</v>
      </c>
      <c r="B84" s="83" t="s">
        <v>247</v>
      </c>
      <c r="C84" s="75" t="s">
        <v>258</v>
      </c>
      <c r="D84" s="76" t="s">
        <v>259</v>
      </c>
      <c r="E84" s="77">
        <v>1.788</v>
      </c>
      <c r="F84" s="78" t="s">
        <v>51</v>
      </c>
      <c r="H84" s="79">
        <f>ROUND(E84*G84,2)</f>
        <v>0</v>
      </c>
      <c r="J84" s="79">
        <f>ROUND(E84*G84,2)</f>
        <v>0</v>
      </c>
      <c r="L84" s="80">
        <f>E84*K84</f>
        <v>0</v>
      </c>
      <c r="N84" s="77">
        <f>E84*M84</f>
        <v>0</v>
      </c>
      <c r="O84" s="78">
        <v>20</v>
      </c>
      <c r="P84" s="78" t="s">
        <v>78</v>
      </c>
      <c r="V84" s="81" t="s">
        <v>154</v>
      </c>
      <c r="X84" s="75" t="s">
        <v>260</v>
      </c>
      <c r="Y84" s="75" t="s">
        <v>258</v>
      </c>
      <c r="Z84" s="78" t="s">
        <v>261</v>
      </c>
      <c r="AB84" s="78">
        <v>1</v>
      </c>
      <c r="AJ84" s="53" t="s">
        <v>157</v>
      </c>
      <c r="AK84" s="53" t="s">
        <v>82</v>
      </c>
    </row>
    <row r="85" spans="1:37">
      <c r="D85" s="84" t="s">
        <v>262</v>
      </c>
      <c r="E85" s="85">
        <f>J85</f>
        <v>0</v>
      </c>
      <c r="H85" s="85">
        <f>SUM(H80:H84)</f>
        <v>0</v>
      </c>
      <c r="I85" s="85">
        <f>SUM(I80:I84)</f>
        <v>0</v>
      </c>
      <c r="J85" s="85">
        <f>SUM(J80:J84)</f>
        <v>0</v>
      </c>
      <c r="L85" s="86">
        <f>SUM(L80:L84)</f>
        <v>0.12944399999999998</v>
      </c>
      <c r="N85" s="87">
        <f>SUM(N80:N84)</f>
        <v>0</v>
      </c>
      <c r="W85" s="82">
        <f>SUM(W80:W84)</f>
        <v>4.0409999999999995</v>
      </c>
    </row>
    <row r="87" spans="1:37">
      <c r="B87" s="75" t="s">
        <v>263</v>
      </c>
    </row>
    <row r="88" spans="1:37">
      <c r="A88" s="73">
        <v>54</v>
      </c>
      <c r="B88" s="83" t="s">
        <v>264</v>
      </c>
      <c r="C88" s="75" t="s">
        <v>265</v>
      </c>
      <c r="D88" s="76" t="s">
        <v>266</v>
      </c>
      <c r="E88" s="77">
        <v>6</v>
      </c>
      <c r="F88" s="78" t="s">
        <v>113</v>
      </c>
      <c r="H88" s="79">
        <f>ROUND(E88*G88,2)</f>
        <v>0</v>
      </c>
      <c r="J88" s="79">
        <f t="shared" ref="J88:J93" si="14">ROUND(E88*G88,2)</f>
        <v>0</v>
      </c>
      <c r="L88" s="80">
        <f t="shared" ref="L88:L93" si="15">E88*K88</f>
        <v>0</v>
      </c>
      <c r="N88" s="77">
        <f t="shared" ref="N88:N93" si="16">E88*M88</f>
        <v>0</v>
      </c>
      <c r="O88" s="78">
        <v>20</v>
      </c>
      <c r="P88" s="78" t="s">
        <v>78</v>
      </c>
      <c r="V88" s="81" t="s">
        <v>154</v>
      </c>
      <c r="W88" s="82">
        <v>9.9239999999999995</v>
      </c>
      <c r="X88" s="75" t="s">
        <v>267</v>
      </c>
      <c r="Y88" s="75" t="s">
        <v>265</v>
      </c>
      <c r="Z88" s="78" t="s">
        <v>268</v>
      </c>
      <c r="AB88" s="78">
        <v>1</v>
      </c>
      <c r="AJ88" s="53" t="s">
        <v>157</v>
      </c>
      <c r="AK88" s="53" t="s">
        <v>82</v>
      </c>
    </row>
    <row r="89" spans="1:37">
      <c r="A89" s="73">
        <v>55</v>
      </c>
      <c r="B89" s="83" t="s">
        <v>164</v>
      </c>
      <c r="C89" s="75" t="s">
        <v>269</v>
      </c>
      <c r="D89" s="76" t="s">
        <v>270</v>
      </c>
      <c r="E89" s="77">
        <v>6</v>
      </c>
      <c r="F89" s="78" t="s">
        <v>113</v>
      </c>
      <c r="I89" s="79">
        <f>ROUND(E89*G89,2)</f>
        <v>0</v>
      </c>
      <c r="J89" s="79">
        <f t="shared" si="14"/>
        <v>0</v>
      </c>
      <c r="K89" s="80">
        <v>1.2E-2</v>
      </c>
      <c r="L89" s="80">
        <f t="shared" si="15"/>
        <v>7.2000000000000008E-2</v>
      </c>
      <c r="N89" s="77">
        <f t="shared" si="16"/>
        <v>0</v>
      </c>
      <c r="O89" s="78">
        <v>20</v>
      </c>
      <c r="P89" s="78" t="s">
        <v>78</v>
      </c>
      <c r="V89" s="81" t="s">
        <v>61</v>
      </c>
      <c r="X89" s="75" t="s">
        <v>194</v>
      </c>
      <c r="Y89" s="75" t="s">
        <v>269</v>
      </c>
      <c r="Z89" s="78" t="s">
        <v>271</v>
      </c>
      <c r="AA89" s="75" t="s">
        <v>78</v>
      </c>
      <c r="AB89" s="78">
        <v>2</v>
      </c>
      <c r="AJ89" s="53" t="s">
        <v>168</v>
      </c>
      <c r="AK89" s="53" t="s">
        <v>82</v>
      </c>
    </row>
    <row r="90" spans="1:37">
      <c r="A90" s="73">
        <v>56</v>
      </c>
      <c r="B90" s="83" t="s">
        <v>264</v>
      </c>
      <c r="C90" s="75" t="s">
        <v>272</v>
      </c>
      <c r="D90" s="76" t="s">
        <v>273</v>
      </c>
      <c r="E90" s="77">
        <v>6</v>
      </c>
      <c r="F90" s="78" t="s">
        <v>113</v>
      </c>
      <c r="H90" s="79">
        <f>ROUND(E90*G90,2)</f>
        <v>0</v>
      </c>
      <c r="J90" s="79">
        <f t="shared" si="14"/>
        <v>0</v>
      </c>
      <c r="L90" s="80">
        <f t="shared" si="15"/>
        <v>0</v>
      </c>
      <c r="M90" s="77">
        <v>1E-3</v>
      </c>
      <c r="N90" s="77">
        <f t="shared" si="16"/>
        <v>6.0000000000000001E-3</v>
      </c>
      <c r="O90" s="78">
        <v>20</v>
      </c>
      <c r="P90" s="78" t="s">
        <v>78</v>
      </c>
      <c r="V90" s="81" t="s">
        <v>154</v>
      </c>
      <c r="W90" s="82">
        <v>1.056</v>
      </c>
      <c r="X90" s="75" t="s">
        <v>274</v>
      </c>
      <c r="Y90" s="75" t="s">
        <v>272</v>
      </c>
      <c r="Z90" s="78" t="s">
        <v>268</v>
      </c>
      <c r="AB90" s="78" t="s">
        <v>60</v>
      </c>
      <c r="AJ90" s="53" t="s">
        <v>157</v>
      </c>
      <c r="AK90" s="53" t="s">
        <v>82</v>
      </c>
    </row>
    <row r="91" spans="1:37">
      <c r="A91" s="73">
        <v>57</v>
      </c>
      <c r="B91" s="83" t="s">
        <v>264</v>
      </c>
      <c r="C91" s="75" t="s">
        <v>275</v>
      </c>
      <c r="D91" s="76" t="s">
        <v>276</v>
      </c>
      <c r="E91" s="77">
        <v>6</v>
      </c>
      <c r="F91" s="78" t="s">
        <v>113</v>
      </c>
      <c r="H91" s="79">
        <f>ROUND(E91*G91,2)</f>
        <v>0</v>
      </c>
      <c r="J91" s="79">
        <f t="shared" si="14"/>
        <v>0</v>
      </c>
      <c r="L91" s="80">
        <f t="shared" si="15"/>
        <v>0</v>
      </c>
      <c r="N91" s="77">
        <f t="shared" si="16"/>
        <v>0</v>
      </c>
      <c r="O91" s="78">
        <v>20</v>
      </c>
      <c r="P91" s="78" t="s">
        <v>78</v>
      </c>
      <c r="V91" s="81" t="s">
        <v>154</v>
      </c>
      <c r="W91" s="82">
        <v>35.597999999999999</v>
      </c>
      <c r="X91" s="75" t="s">
        <v>194</v>
      </c>
      <c r="Y91" s="75" t="s">
        <v>275</v>
      </c>
      <c r="Z91" s="78" t="s">
        <v>268</v>
      </c>
      <c r="AB91" s="78">
        <v>1</v>
      </c>
      <c r="AJ91" s="53" t="s">
        <v>157</v>
      </c>
      <c r="AK91" s="53" t="s">
        <v>82</v>
      </c>
    </row>
    <row r="92" spans="1:37">
      <c r="A92" s="73">
        <v>58</v>
      </c>
      <c r="B92" s="83" t="s">
        <v>164</v>
      </c>
      <c r="C92" s="75" t="s">
        <v>277</v>
      </c>
      <c r="D92" s="76" t="s">
        <v>278</v>
      </c>
      <c r="E92" s="77">
        <v>6</v>
      </c>
      <c r="F92" s="78" t="s">
        <v>113</v>
      </c>
      <c r="I92" s="79">
        <f>ROUND(E92*G92,2)</f>
        <v>0</v>
      </c>
      <c r="J92" s="79">
        <f t="shared" si="14"/>
        <v>0</v>
      </c>
      <c r="K92" s="80">
        <v>5.0000000000000002E-5</v>
      </c>
      <c r="L92" s="80">
        <f t="shared" si="15"/>
        <v>3.0000000000000003E-4</v>
      </c>
      <c r="N92" s="77">
        <f t="shared" si="16"/>
        <v>0</v>
      </c>
      <c r="O92" s="78">
        <v>20</v>
      </c>
      <c r="P92" s="78" t="s">
        <v>78</v>
      </c>
      <c r="V92" s="81" t="s">
        <v>61</v>
      </c>
      <c r="X92" s="75" t="s">
        <v>194</v>
      </c>
      <c r="Y92" s="75" t="s">
        <v>277</v>
      </c>
      <c r="Z92" s="78" t="s">
        <v>279</v>
      </c>
      <c r="AA92" s="75" t="s">
        <v>78</v>
      </c>
      <c r="AB92" s="78">
        <v>2</v>
      </c>
      <c r="AJ92" s="53" t="s">
        <v>168</v>
      </c>
      <c r="AK92" s="53" t="s">
        <v>82</v>
      </c>
    </row>
    <row r="93" spans="1:37">
      <c r="A93" s="73">
        <v>59</v>
      </c>
      <c r="B93" s="83" t="s">
        <v>264</v>
      </c>
      <c r="C93" s="75" t="s">
        <v>280</v>
      </c>
      <c r="D93" s="76" t="s">
        <v>281</v>
      </c>
      <c r="E93" s="77">
        <v>11.851000000000001</v>
      </c>
      <c r="F93" s="78" t="s">
        <v>51</v>
      </c>
      <c r="H93" s="79">
        <f>ROUND(E93*G93,2)</f>
        <v>0</v>
      </c>
      <c r="J93" s="79">
        <f t="shared" si="14"/>
        <v>0</v>
      </c>
      <c r="L93" s="80">
        <f t="shared" si="15"/>
        <v>0</v>
      </c>
      <c r="N93" s="77">
        <f t="shared" si="16"/>
        <v>0</v>
      </c>
      <c r="O93" s="78">
        <v>20</v>
      </c>
      <c r="P93" s="78" t="s">
        <v>78</v>
      </c>
      <c r="V93" s="81" t="s">
        <v>154</v>
      </c>
      <c r="X93" s="75" t="s">
        <v>282</v>
      </c>
      <c r="Y93" s="75" t="s">
        <v>280</v>
      </c>
      <c r="Z93" s="78" t="s">
        <v>261</v>
      </c>
      <c r="AB93" s="78">
        <v>1</v>
      </c>
      <c r="AJ93" s="53" t="s">
        <v>157</v>
      </c>
      <c r="AK93" s="53" t="s">
        <v>82</v>
      </c>
    </row>
    <row r="94" spans="1:37">
      <c r="D94" s="84" t="s">
        <v>283</v>
      </c>
      <c r="E94" s="85">
        <f>J94</f>
        <v>0</v>
      </c>
      <c r="H94" s="85">
        <f>SUM(H87:H93)</f>
        <v>0</v>
      </c>
      <c r="I94" s="85">
        <f>SUM(I87:I93)</f>
        <v>0</v>
      </c>
      <c r="J94" s="85">
        <f>SUM(J87:J93)</f>
        <v>0</v>
      </c>
      <c r="L94" s="86">
        <f>SUM(L87:L93)</f>
        <v>7.2300000000000003E-2</v>
      </c>
      <c r="N94" s="87">
        <f>SUM(N87:N93)</f>
        <v>6.0000000000000001E-3</v>
      </c>
      <c r="W94" s="82">
        <f>SUM(W87:W93)</f>
        <v>46.578000000000003</v>
      </c>
    </row>
    <row r="96" spans="1:37">
      <c r="B96" s="75" t="s">
        <v>284</v>
      </c>
    </row>
    <row r="97" spans="1:37">
      <c r="A97" s="73">
        <v>60</v>
      </c>
      <c r="B97" s="83" t="s">
        <v>285</v>
      </c>
      <c r="C97" s="75" t="s">
        <v>286</v>
      </c>
      <c r="D97" s="76" t="s">
        <v>287</v>
      </c>
      <c r="E97" s="77">
        <v>3.6</v>
      </c>
      <c r="F97" s="78" t="s">
        <v>250</v>
      </c>
      <c r="H97" s="79">
        <f>ROUND(E97*G97,2)</f>
        <v>0</v>
      </c>
      <c r="J97" s="79">
        <f t="shared" ref="J97:J103" si="17">ROUND(E97*G97,2)</f>
        <v>0</v>
      </c>
      <c r="L97" s="80">
        <f t="shared" ref="L97:L103" si="18">E97*K97</f>
        <v>0</v>
      </c>
      <c r="N97" s="77">
        <f t="shared" ref="N97:N103" si="19">E97*M97</f>
        <v>0</v>
      </c>
      <c r="O97" s="78">
        <v>20</v>
      </c>
      <c r="P97" s="78" t="s">
        <v>78</v>
      </c>
      <c r="V97" s="81" t="s">
        <v>154</v>
      </c>
      <c r="W97" s="82">
        <v>0.26300000000000001</v>
      </c>
      <c r="X97" s="75" t="s">
        <v>288</v>
      </c>
      <c r="Y97" s="75" t="s">
        <v>286</v>
      </c>
      <c r="Z97" s="78" t="s">
        <v>188</v>
      </c>
      <c r="AB97" s="78">
        <v>1</v>
      </c>
      <c r="AJ97" s="53" t="s">
        <v>157</v>
      </c>
      <c r="AK97" s="53" t="s">
        <v>82</v>
      </c>
    </row>
    <row r="98" spans="1:37">
      <c r="A98" s="73">
        <v>61</v>
      </c>
      <c r="B98" s="83" t="s">
        <v>164</v>
      </c>
      <c r="C98" s="75" t="s">
        <v>289</v>
      </c>
      <c r="D98" s="76" t="s">
        <v>290</v>
      </c>
      <c r="E98" s="77">
        <v>3.78</v>
      </c>
      <c r="F98" s="78" t="s">
        <v>250</v>
      </c>
      <c r="I98" s="79">
        <f>ROUND(E98*G98,2)</f>
        <v>0</v>
      </c>
      <c r="J98" s="79">
        <f t="shared" si="17"/>
        <v>0</v>
      </c>
      <c r="K98" s="80">
        <v>7.6999999999999996E-4</v>
      </c>
      <c r="L98" s="80">
        <f t="shared" si="18"/>
        <v>2.9105999999999997E-3</v>
      </c>
      <c r="N98" s="77">
        <f t="shared" si="19"/>
        <v>0</v>
      </c>
      <c r="O98" s="78">
        <v>20</v>
      </c>
      <c r="P98" s="78" t="s">
        <v>78</v>
      </c>
      <c r="V98" s="81" t="s">
        <v>61</v>
      </c>
      <c r="X98" s="75" t="s">
        <v>289</v>
      </c>
      <c r="Y98" s="75" t="s">
        <v>289</v>
      </c>
      <c r="Z98" s="78" t="s">
        <v>291</v>
      </c>
      <c r="AA98" s="75" t="s">
        <v>78</v>
      </c>
      <c r="AB98" s="78">
        <v>2</v>
      </c>
      <c r="AJ98" s="53" t="s">
        <v>168</v>
      </c>
      <c r="AK98" s="53" t="s">
        <v>82</v>
      </c>
    </row>
    <row r="99" spans="1:37">
      <c r="A99" s="73">
        <v>62</v>
      </c>
      <c r="B99" s="83" t="s">
        <v>285</v>
      </c>
      <c r="C99" s="75" t="s">
        <v>292</v>
      </c>
      <c r="D99" s="76" t="s">
        <v>293</v>
      </c>
      <c r="E99" s="77">
        <v>9.7530000000000001</v>
      </c>
      <c r="F99" s="78" t="s">
        <v>77</v>
      </c>
      <c r="H99" s="79">
        <f>ROUND(E99*G99,2)</f>
        <v>0</v>
      </c>
      <c r="J99" s="79">
        <f t="shared" si="17"/>
        <v>0</v>
      </c>
      <c r="K99" s="80">
        <v>4.9100000000000003E-3</v>
      </c>
      <c r="L99" s="80">
        <f t="shared" si="18"/>
        <v>4.7887230000000003E-2</v>
      </c>
      <c r="N99" s="77">
        <f t="shared" si="19"/>
        <v>0</v>
      </c>
      <c r="O99" s="78">
        <v>20</v>
      </c>
      <c r="P99" s="78" t="s">
        <v>78</v>
      </c>
      <c r="V99" s="81" t="s">
        <v>154</v>
      </c>
      <c r="W99" s="82">
        <v>7.1</v>
      </c>
      <c r="X99" s="75" t="s">
        <v>294</v>
      </c>
      <c r="Y99" s="75" t="s">
        <v>292</v>
      </c>
      <c r="Z99" s="78" t="s">
        <v>295</v>
      </c>
      <c r="AB99" s="78" t="s">
        <v>60</v>
      </c>
      <c r="AJ99" s="53" t="s">
        <v>157</v>
      </c>
      <c r="AK99" s="53" t="s">
        <v>82</v>
      </c>
    </row>
    <row r="100" spans="1:37">
      <c r="A100" s="73">
        <v>63</v>
      </c>
      <c r="B100" s="83" t="s">
        <v>164</v>
      </c>
      <c r="C100" s="75" t="s">
        <v>296</v>
      </c>
      <c r="D100" s="76" t="s">
        <v>359</v>
      </c>
      <c r="E100" s="77">
        <v>10.241</v>
      </c>
      <c r="F100" s="78" t="s">
        <v>77</v>
      </c>
      <c r="I100" s="79">
        <f>ROUND(E100*G100,2)</f>
        <v>0</v>
      </c>
      <c r="J100" s="79">
        <f t="shared" si="17"/>
        <v>0</v>
      </c>
      <c r="K100" s="80">
        <v>1.7500000000000002E-2</v>
      </c>
      <c r="L100" s="80">
        <f t="shared" si="18"/>
        <v>0.1792175</v>
      </c>
      <c r="N100" s="77">
        <f t="shared" si="19"/>
        <v>0</v>
      </c>
      <c r="O100" s="78">
        <v>20</v>
      </c>
      <c r="P100" s="78" t="s">
        <v>78</v>
      </c>
      <c r="V100" s="81" t="s">
        <v>61</v>
      </c>
      <c r="X100" s="75" t="s">
        <v>296</v>
      </c>
      <c r="Y100" s="75" t="s">
        <v>296</v>
      </c>
      <c r="Z100" s="78" t="s">
        <v>297</v>
      </c>
      <c r="AA100" s="75" t="s">
        <v>78</v>
      </c>
      <c r="AB100" s="78">
        <v>8</v>
      </c>
      <c r="AJ100" s="53" t="s">
        <v>168</v>
      </c>
      <c r="AK100" s="53" t="s">
        <v>82</v>
      </c>
    </row>
    <row r="101" spans="1:37">
      <c r="A101" s="73">
        <v>64</v>
      </c>
      <c r="B101" s="83" t="s">
        <v>285</v>
      </c>
      <c r="C101" s="75" t="s">
        <v>298</v>
      </c>
      <c r="D101" s="76" t="s">
        <v>299</v>
      </c>
      <c r="E101" s="77">
        <v>9.7530000000000001</v>
      </c>
      <c r="F101" s="78" t="s">
        <v>77</v>
      </c>
      <c r="H101" s="79">
        <f>ROUND(E101*G101,2)</f>
        <v>0</v>
      </c>
      <c r="J101" s="79">
        <f t="shared" si="17"/>
        <v>0</v>
      </c>
      <c r="L101" s="80">
        <f t="shared" si="18"/>
        <v>0</v>
      </c>
      <c r="N101" s="77">
        <f t="shared" si="19"/>
        <v>0</v>
      </c>
      <c r="O101" s="78">
        <v>20</v>
      </c>
      <c r="P101" s="78" t="s">
        <v>78</v>
      </c>
      <c r="V101" s="81" t="s">
        <v>154</v>
      </c>
      <c r="W101" s="82">
        <v>0.29299999999999998</v>
      </c>
      <c r="X101" s="75" t="s">
        <v>300</v>
      </c>
      <c r="Y101" s="75" t="s">
        <v>298</v>
      </c>
      <c r="Z101" s="78" t="s">
        <v>295</v>
      </c>
      <c r="AB101" s="78">
        <v>1</v>
      </c>
      <c r="AJ101" s="53" t="s">
        <v>157</v>
      </c>
      <c r="AK101" s="53" t="s">
        <v>82</v>
      </c>
    </row>
    <row r="102" spans="1:37">
      <c r="A102" s="73">
        <v>65</v>
      </c>
      <c r="B102" s="83" t="s">
        <v>285</v>
      </c>
      <c r="C102" s="75" t="s">
        <v>301</v>
      </c>
      <c r="D102" s="76" t="s">
        <v>302</v>
      </c>
      <c r="E102" s="77">
        <v>9.7530000000000001</v>
      </c>
      <c r="F102" s="78" t="s">
        <v>77</v>
      </c>
      <c r="H102" s="79">
        <f>ROUND(E102*G102,2)</f>
        <v>0</v>
      </c>
      <c r="J102" s="79">
        <f t="shared" si="17"/>
        <v>0</v>
      </c>
      <c r="L102" s="80">
        <f t="shared" si="18"/>
        <v>0</v>
      </c>
      <c r="N102" s="77">
        <f t="shared" si="19"/>
        <v>0</v>
      </c>
      <c r="O102" s="78">
        <v>20</v>
      </c>
      <c r="P102" s="78" t="s">
        <v>78</v>
      </c>
      <c r="V102" s="81" t="s">
        <v>154</v>
      </c>
      <c r="W102" s="82">
        <v>2.5550000000000002</v>
      </c>
      <c r="X102" s="75" t="s">
        <v>303</v>
      </c>
      <c r="Y102" s="75" t="s">
        <v>301</v>
      </c>
      <c r="Z102" s="78" t="s">
        <v>295</v>
      </c>
      <c r="AB102" s="78">
        <v>1</v>
      </c>
      <c r="AJ102" s="53" t="s">
        <v>157</v>
      </c>
      <c r="AK102" s="53" t="s">
        <v>82</v>
      </c>
    </row>
    <row r="103" spans="1:37" ht="21">
      <c r="A103" s="73">
        <v>66</v>
      </c>
      <c r="B103" s="83" t="s">
        <v>285</v>
      </c>
      <c r="C103" s="75" t="s">
        <v>304</v>
      </c>
      <c r="D103" s="76" t="s">
        <v>305</v>
      </c>
      <c r="E103" s="77">
        <v>3.294</v>
      </c>
      <c r="F103" s="78" t="s">
        <v>51</v>
      </c>
      <c r="H103" s="79">
        <f>ROUND(E103*G103,2)</f>
        <v>0</v>
      </c>
      <c r="J103" s="79">
        <f t="shared" si="17"/>
        <v>0</v>
      </c>
      <c r="L103" s="80">
        <f t="shared" si="18"/>
        <v>0</v>
      </c>
      <c r="N103" s="77">
        <f t="shared" si="19"/>
        <v>0</v>
      </c>
      <c r="O103" s="78">
        <v>20</v>
      </c>
      <c r="P103" s="78" t="s">
        <v>78</v>
      </c>
      <c r="V103" s="81" t="s">
        <v>154</v>
      </c>
      <c r="X103" s="75" t="s">
        <v>306</v>
      </c>
      <c r="Y103" s="75" t="s">
        <v>304</v>
      </c>
      <c r="Z103" s="78" t="s">
        <v>295</v>
      </c>
      <c r="AB103" s="78">
        <v>1</v>
      </c>
      <c r="AJ103" s="53" t="s">
        <v>157</v>
      </c>
      <c r="AK103" s="53" t="s">
        <v>82</v>
      </c>
    </row>
    <row r="104" spans="1:37">
      <c r="D104" s="84" t="s">
        <v>307</v>
      </c>
      <c r="E104" s="85">
        <f>J104</f>
        <v>0</v>
      </c>
      <c r="H104" s="85">
        <f>SUM(H96:H103)</f>
        <v>0</v>
      </c>
      <c r="I104" s="85">
        <f>SUM(I96:I103)</f>
        <v>0</v>
      </c>
      <c r="J104" s="85">
        <f>SUM(J96:J103)</f>
        <v>0</v>
      </c>
      <c r="L104" s="86">
        <f>SUM(L96:L103)</f>
        <v>0.23001533000000002</v>
      </c>
      <c r="N104" s="87">
        <f>SUM(N96:N103)</f>
        <v>0</v>
      </c>
      <c r="W104" s="82">
        <f>SUM(W96:W103)</f>
        <v>10.211</v>
      </c>
    </row>
    <row r="106" spans="1:37">
      <c r="B106" s="75" t="s">
        <v>308</v>
      </c>
    </row>
    <row r="107" spans="1:37" ht="21">
      <c r="A107" s="73">
        <v>67</v>
      </c>
      <c r="B107" s="83" t="s">
        <v>285</v>
      </c>
      <c r="C107" s="75" t="s">
        <v>309</v>
      </c>
      <c r="D107" s="76" t="s">
        <v>310</v>
      </c>
      <c r="E107" s="77">
        <v>32.549999999999997</v>
      </c>
      <c r="F107" s="78" t="s">
        <v>77</v>
      </c>
      <c r="H107" s="79">
        <f>ROUND(E107*G107,2)</f>
        <v>0</v>
      </c>
      <c r="J107" s="79">
        <f>ROUND(E107*G107,2)</f>
        <v>0</v>
      </c>
      <c r="K107" s="80">
        <v>5.0000000000000001E-4</v>
      </c>
      <c r="L107" s="80">
        <f>E107*K107</f>
        <v>1.6274999999999998E-2</v>
      </c>
      <c r="N107" s="77">
        <f>E107*M107</f>
        <v>0</v>
      </c>
      <c r="O107" s="78">
        <v>20</v>
      </c>
      <c r="P107" s="78" t="s">
        <v>78</v>
      </c>
      <c r="V107" s="81" t="s">
        <v>154</v>
      </c>
      <c r="W107" s="82">
        <v>69.394000000000005</v>
      </c>
      <c r="X107" s="75" t="s">
        <v>311</v>
      </c>
      <c r="Y107" s="75" t="s">
        <v>309</v>
      </c>
      <c r="Z107" s="78" t="s">
        <v>188</v>
      </c>
      <c r="AB107" s="78">
        <v>1</v>
      </c>
      <c r="AJ107" s="53" t="s">
        <v>157</v>
      </c>
      <c r="AK107" s="53" t="s">
        <v>82</v>
      </c>
    </row>
    <row r="108" spans="1:37">
      <c r="A108" s="73">
        <v>68</v>
      </c>
      <c r="B108" s="83" t="s">
        <v>164</v>
      </c>
      <c r="C108" s="75" t="s">
        <v>312</v>
      </c>
      <c r="D108" s="76" t="s">
        <v>360</v>
      </c>
      <c r="E108" s="77">
        <v>28.664999999999999</v>
      </c>
      <c r="F108" s="78" t="s">
        <v>77</v>
      </c>
      <c r="I108" s="79">
        <f>ROUND(E108*G108,2)</f>
        <v>0</v>
      </c>
      <c r="J108" s="79">
        <f>ROUND(E108*G108,2)</f>
        <v>0</v>
      </c>
      <c r="K108" s="80">
        <v>3.2000000000000001E-2</v>
      </c>
      <c r="L108" s="80">
        <f>E108*K108</f>
        <v>0.91727999999999998</v>
      </c>
      <c r="N108" s="77">
        <f>E108*M108</f>
        <v>0</v>
      </c>
      <c r="O108" s="78">
        <v>20</v>
      </c>
      <c r="P108" s="78" t="s">
        <v>78</v>
      </c>
      <c r="V108" s="81" t="s">
        <v>61</v>
      </c>
      <c r="X108" s="75" t="s">
        <v>312</v>
      </c>
      <c r="Y108" s="75" t="s">
        <v>312</v>
      </c>
      <c r="Z108" s="78" t="s">
        <v>313</v>
      </c>
      <c r="AA108" s="75" t="s">
        <v>78</v>
      </c>
      <c r="AB108" s="78">
        <v>8</v>
      </c>
      <c r="AJ108" s="53" t="s">
        <v>168</v>
      </c>
      <c r="AK108" s="53" t="s">
        <v>82</v>
      </c>
    </row>
    <row r="109" spans="1:37">
      <c r="A109" s="73">
        <v>69</v>
      </c>
      <c r="B109" s="83" t="s">
        <v>164</v>
      </c>
      <c r="C109" s="75" t="s">
        <v>312</v>
      </c>
      <c r="D109" s="76" t="s">
        <v>361</v>
      </c>
      <c r="E109" s="77">
        <v>5.5129999999999999</v>
      </c>
      <c r="F109" s="78" t="s">
        <v>77</v>
      </c>
      <c r="I109" s="79">
        <f>ROUND(E109*G109,2)</f>
        <v>0</v>
      </c>
      <c r="J109" s="79">
        <f>ROUND(E109*G109,2)</f>
        <v>0</v>
      </c>
      <c r="K109" s="80">
        <v>3.2000000000000001E-2</v>
      </c>
      <c r="L109" s="80">
        <f>E109*K109</f>
        <v>0.17641599999999999</v>
      </c>
      <c r="N109" s="77">
        <f>E109*M109</f>
        <v>0</v>
      </c>
      <c r="O109" s="78">
        <v>20</v>
      </c>
      <c r="X109" s="75"/>
      <c r="Y109" s="75"/>
      <c r="AA109" s="75"/>
    </row>
    <row r="110" spans="1:37" ht="21">
      <c r="A110" s="73">
        <v>70</v>
      </c>
      <c r="B110" s="83" t="s">
        <v>285</v>
      </c>
      <c r="C110" s="75" t="s">
        <v>314</v>
      </c>
      <c r="D110" s="76" t="s">
        <v>315</v>
      </c>
      <c r="E110" s="77">
        <v>17.379000000000001</v>
      </c>
      <c r="F110" s="78" t="s">
        <v>51</v>
      </c>
      <c r="H110" s="79">
        <f>ROUND(E110*G110,2)</f>
        <v>0</v>
      </c>
      <c r="J110" s="79">
        <f>ROUND(E110*G110,2)</f>
        <v>0</v>
      </c>
      <c r="L110" s="80">
        <f>E110*K110</f>
        <v>0</v>
      </c>
      <c r="N110" s="77">
        <f>E110*M110</f>
        <v>0</v>
      </c>
      <c r="O110" s="78">
        <v>20</v>
      </c>
      <c r="P110" s="78" t="s">
        <v>78</v>
      </c>
      <c r="V110" s="81" t="s">
        <v>154</v>
      </c>
      <c r="X110" s="75" t="s">
        <v>316</v>
      </c>
      <c r="Y110" s="75" t="s">
        <v>314</v>
      </c>
      <c r="Z110" s="78" t="s">
        <v>295</v>
      </c>
      <c r="AB110" s="78">
        <v>1</v>
      </c>
      <c r="AJ110" s="53" t="s">
        <v>157</v>
      </c>
      <c r="AK110" s="53" t="s">
        <v>82</v>
      </c>
    </row>
    <row r="111" spans="1:37">
      <c r="D111" s="84" t="s">
        <v>317</v>
      </c>
      <c r="E111" s="85">
        <f>J111</f>
        <v>0</v>
      </c>
      <c r="H111" s="85">
        <f>SUM(H106:H110)</f>
        <v>0</v>
      </c>
      <c r="I111" s="85">
        <f>SUM(I106:I110)</f>
        <v>0</v>
      </c>
      <c r="J111" s="85">
        <f>SUM(J106:J110)</f>
        <v>0</v>
      </c>
      <c r="L111" s="86">
        <f>SUM(L106:L110)</f>
        <v>1.109971</v>
      </c>
      <c r="N111" s="87">
        <f>SUM(N106:N110)</f>
        <v>0</v>
      </c>
      <c r="W111" s="82">
        <f>SUM(W106:W110)</f>
        <v>69.394000000000005</v>
      </c>
    </row>
    <row r="113" spans="1:37">
      <c r="B113" s="75" t="s">
        <v>318</v>
      </c>
    </row>
    <row r="114" spans="1:37">
      <c r="A114" s="73">
        <v>71</v>
      </c>
      <c r="B114" s="83" t="s">
        <v>319</v>
      </c>
      <c r="C114" s="75" t="s">
        <v>320</v>
      </c>
      <c r="D114" s="76" t="s">
        <v>321</v>
      </c>
      <c r="E114" s="77">
        <v>5.4480000000000004</v>
      </c>
      <c r="F114" s="78" t="s">
        <v>77</v>
      </c>
      <c r="H114" s="79">
        <f>ROUND(E114*G114,2)</f>
        <v>0</v>
      </c>
      <c r="J114" s="79">
        <f>ROUND(E114*G114,2)</f>
        <v>0</v>
      </c>
      <c r="L114" s="80">
        <f>E114*K114</f>
        <v>0</v>
      </c>
      <c r="N114" s="77">
        <f>E114*M114</f>
        <v>0</v>
      </c>
      <c r="O114" s="78">
        <v>20</v>
      </c>
      <c r="P114" s="78" t="s">
        <v>78</v>
      </c>
      <c r="V114" s="81" t="s">
        <v>154</v>
      </c>
      <c r="W114" s="82">
        <v>0.52800000000000002</v>
      </c>
      <c r="X114" s="75" t="s">
        <v>322</v>
      </c>
      <c r="Y114" s="75" t="s">
        <v>320</v>
      </c>
      <c r="Z114" s="78" t="s">
        <v>110</v>
      </c>
      <c r="AB114" s="78" t="s">
        <v>60</v>
      </c>
      <c r="AJ114" s="53" t="s">
        <v>157</v>
      </c>
      <c r="AK114" s="53" t="s">
        <v>82</v>
      </c>
    </row>
    <row r="115" spans="1:37">
      <c r="A115" s="73">
        <v>72</v>
      </c>
      <c r="B115" s="83" t="s">
        <v>319</v>
      </c>
      <c r="C115" s="75" t="s">
        <v>323</v>
      </c>
      <c r="D115" s="76" t="s">
        <v>324</v>
      </c>
      <c r="E115" s="77">
        <v>5.4480000000000004</v>
      </c>
      <c r="F115" s="78" t="s">
        <v>77</v>
      </c>
      <c r="H115" s="79">
        <f>ROUND(E115*G115,2)</f>
        <v>0</v>
      </c>
      <c r="J115" s="79">
        <f>ROUND(E115*G115,2)</f>
        <v>0</v>
      </c>
      <c r="L115" s="80">
        <f>E115*K115</f>
        <v>0</v>
      </c>
      <c r="N115" s="77">
        <f>E115*M115</f>
        <v>0</v>
      </c>
      <c r="O115" s="78">
        <v>20</v>
      </c>
      <c r="P115" s="78" t="s">
        <v>78</v>
      </c>
      <c r="V115" s="81" t="s">
        <v>154</v>
      </c>
      <c r="W115" s="82">
        <v>2.8490000000000002</v>
      </c>
      <c r="X115" s="75" t="s">
        <v>325</v>
      </c>
      <c r="Y115" s="75" t="s">
        <v>323</v>
      </c>
      <c r="Z115" s="78" t="s">
        <v>110</v>
      </c>
      <c r="AB115" s="78" t="s">
        <v>60</v>
      </c>
      <c r="AJ115" s="53" t="s">
        <v>157</v>
      </c>
      <c r="AK115" s="53" t="s">
        <v>82</v>
      </c>
    </row>
    <row r="116" spans="1:37">
      <c r="A116" s="73">
        <v>73</v>
      </c>
      <c r="B116" s="83" t="s">
        <v>319</v>
      </c>
      <c r="C116" s="75" t="s">
        <v>326</v>
      </c>
      <c r="D116" s="76" t="s">
        <v>327</v>
      </c>
      <c r="E116" s="77">
        <v>5.4480000000000004</v>
      </c>
      <c r="F116" s="78" t="s">
        <v>77</v>
      </c>
      <c r="H116" s="79">
        <f>ROUND(E116*G116,2)</f>
        <v>0</v>
      </c>
      <c r="J116" s="79">
        <f>ROUND(E116*G116,2)</f>
        <v>0</v>
      </c>
      <c r="K116" s="80">
        <v>2.3000000000000001E-4</v>
      </c>
      <c r="L116" s="80">
        <f>E116*K116</f>
        <v>1.2530400000000002E-3</v>
      </c>
      <c r="N116" s="77">
        <f>E116*M116</f>
        <v>0</v>
      </c>
      <c r="O116" s="78">
        <v>20</v>
      </c>
      <c r="P116" s="78" t="s">
        <v>78</v>
      </c>
      <c r="V116" s="81" t="s">
        <v>154</v>
      </c>
      <c r="W116" s="82">
        <v>1.9890000000000001</v>
      </c>
      <c r="X116" s="75" t="s">
        <v>328</v>
      </c>
      <c r="Y116" s="75" t="s">
        <v>326</v>
      </c>
      <c r="Z116" s="78" t="s">
        <v>329</v>
      </c>
      <c r="AB116" s="78" t="s">
        <v>60</v>
      </c>
      <c r="AJ116" s="53" t="s">
        <v>157</v>
      </c>
      <c r="AK116" s="53" t="s">
        <v>82</v>
      </c>
    </row>
    <row r="117" spans="1:37">
      <c r="A117" s="73">
        <v>74</v>
      </c>
      <c r="B117" s="83" t="s">
        <v>319</v>
      </c>
      <c r="C117" s="75" t="s">
        <v>330</v>
      </c>
      <c r="D117" s="76" t="s">
        <v>331</v>
      </c>
      <c r="E117" s="77">
        <v>5.4480000000000004</v>
      </c>
      <c r="F117" s="78" t="s">
        <v>77</v>
      </c>
      <c r="H117" s="79">
        <f>ROUND(E117*G117,2)</f>
        <v>0</v>
      </c>
      <c r="J117" s="79">
        <f>ROUND(E117*G117,2)</f>
        <v>0</v>
      </c>
      <c r="K117" s="80">
        <v>8.0000000000000007E-5</v>
      </c>
      <c r="L117" s="80">
        <f>E117*K117</f>
        <v>4.3584000000000006E-4</v>
      </c>
      <c r="N117" s="77">
        <f>E117*M117</f>
        <v>0</v>
      </c>
      <c r="O117" s="78">
        <v>20</v>
      </c>
      <c r="P117" s="78" t="s">
        <v>78</v>
      </c>
      <c r="V117" s="81" t="s">
        <v>154</v>
      </c>
      <c r="W117" s="82">
        <v>0.71399999999999997</v>
      </c>
      <c r="X117" s="75" t="s">
        <v>332</v>
      </c>
      <c r="Y117" s="75" t="s">
        <v>330</v>
      </c>
      <c r="Z117" s="78" t="s">
        <v>329</v>
      </c>
      <c r="AB117" s="78" t="s">
        <v>60</v>
      </c>
      <c r="AJ117" s="53" t="s">
        <v>157</v>
      </c>
      <c r="AK117" s="53" t="s">
        <v>82</v>
      </c>
    </row>
    <row r="118" spans="1:37">
      <c r="D118" s="84" t="s">
        <v>333</v>
      </c>
      <c r="E118" s="85">
        <f>J118</f>
        <v>0</v>
      </c>
      <c r="H118" s="85">
        <f>SUM(H113:H117)</f>
        <v>0</v>
      </c>
      <c r="I118" s="85">
        <f>SUM(I113:I117)</f>
        <v>0</v>
      </c>
      <c r="J118" s="85">
        <f>SUM(J113:J117)</f>
        <v>0</v>
      </c>
      <c r="L118" s="86">
        <f>SUM(L113:L117)</f>
        <v>1.6888800000000002E-3</v>
      </c>
      <c r="N118" s="87">
        <f>SUM(N113:N117)</f>
        <v>0</v>
      </c>
      <c r="W118" s="82">
        <f>SUM(W113:W117)</f>
        <v>6.08</v>
      </c>
    </row>
    <row r="120" spans="1:37">
      <c r="B120" s="75" t="s">
        <v>334</v>
      </c>
    </row>
    <row r="121" spans="1:37" ht="21">
      <c r="A121" s="73">
        <v>75</v>
      </c>
      <c r="B121" s="83" t="s">
        <v>335</v>
      </c>
      <c r="C121" s="75" t="s">
        <v>336</v>
      </c>
      <c r="D121" s="76" t="s">
        <v>337</v>
      </c>
      <c r="E121" s="77">
        <v>74.052999999999997</v>
      </c>
      <c r="F121" s="78" t="s">
        <v>77</v>
      </c>
      <c r="H121" s="79">
        <f>ROUND(E121*G121,2)</f>
        <v>0</v>
      </c>
      <c r="J121" s="79">
        <f>ROUND(E121*G121,2)</f>
        <v>0</v>
      </c>
      <c r="L121" s="80">
        <f>E121*K121</f>
        <v>0</v>
      </c>
      <c r="N121" s="77">
        <f>E121*M121</f>
        <v>0</v>
      </c>
      <c r="O121" s="78">
        <v>20</v>
      </c>
      <c r="P121" s="78" t="s">
        <v>78</v>
      </c>
      <c r="V121" s="81" t="s">
        <v>154</v>
      </c>
      <c r="W121" s="82">
        <v>7.0350000000000001</v>
      </c>
      <c r="X121" s="75" t="s">
        <v>338</v>
      </c>
      <c r="Y121" s="75" t="s">
        <v>336</v>
      </c>
      <c r="Z121" s="78" t="s">
        <v>110</v>
      </c>
      <c r="AB121" s="78">
        <v>1</v>
      </c>
      <c r="AJ121" s="53" t="s">
        <v>157</v>
      </c>
      <c r="AK121" s="53" t="s">
        <v>82</v>
      </c>
    </row>
    <row r="122" spans="1:37">
      <c r="A122" s="73">
        <v>76</v>
      </c>
      <c r="B122" s="83" t="s">
        <v>335</v>
      </c>
      <c r="C122" s="75" t="s">
        <v>339</v>
      </c>
      <c r="D122" s="76" t="s">
        <v>340</v>
      </c>
      <c r="E122" s="77">
        <v>70.903000000000006</v>
      </c>
      <c r="F122" s="78" t="s">
        <v>77</v>
      </c>
      <c r="H122" s="79">
        <f>ROUND(E122*G122,2)</f>
        <v>0</v>
      </c>
      <c r="J122" s="79">
        <f>ROUND(E122*G122,2)</f>
        <v>0</v>
      </c>
      <c r="K122" s="80">
        <v>8.0000000000000007E-5</v>
      </c>
      <c r="L122" s="80">
        <f>E122*K122</f>
        <v>5.6722400000000011E-3</v>
      </c>
      <c r="N122" s="77">
        <f>E122*M122</f>
        <v>0</v>
      </c>
      <c r="O122" s="78">
        <v>20</v>
      </c>
      <c r="P122" s="78" t="s">
        <v>78</v>
      </c>
      <c r="V122" s="81" t="s">
        <v>154</v>
      </c>
      <c r="W122" s="82">
        <v>1.702</v>
      </c>
      <c r="X122" s="75" t="s">
        <v>194</v>
      </c>
      <c r="Y122" s="75" t="s">
        <v>339</v>
      </c>
      <c r="Z122" s="78" t="s">
        <v>329</v>
      </c>
      <c r="AB122" s="78">
        <v>1</v>
      </c>
      <c r="AJ122" s="53" t="s">
        <v>157</v>
      </c>
      <c r="AK122" s="53" t="s">
        <v>82</v>
      </c>
    </row>
    <row r="123" spans="1:37">
      <c r="A123" s="73">
        <v>77</v>
      </c>
      <c r="B123" s="83" t="s">
        <v>335</v>
      </c>
      <c r="C123" s="75" t="s">
        <v>341</v>
      </c>
      <c r="D123" s="76" t="s">
        <v>342</v>
      </c>
      <c r="E123" s="77">
        <v>70.903000000000006</v>
      </c>
      <c r="F123" s="78" t="s">
        <v>77</v>
      </c>
      <c r="H123" s="79">
        <f>ROUND(E123*G123,2)</f>
        <v>0</v>
      </c>
      <c r="J123" s="79">
        <f>ROUND(E123*G123,2)</f>
        <v>0</v>
      </c>
      <c r="K123" s="80">
        <v>2.9999999999999997E-4</v>
      </c>
      <c r="L123" s="80">
        <f>E123*K123</f>
        <v>2.1270899999999999E-2</v>
      </c>
      <c r="N123" s="77">
        <f>E123*M123</f>
        <v>0</v>
      </c>
      <c r="O123" s="78">
        <v>20</v>
      </c>
      <c r="P123" s="78" t="s">
        <v>78</v>
      </c>
      <c r="V123" s="81" t="s">
        <v>154</v>
      </c>
      <c r="W123" s="82">
        <v>9.0760000000000005</v>
      </c>
      <c r="X123" s="75" t="s">
        <v>343</v>
      </c>
      <c r="Y123" s="75" t="s">
        <v>341</v>
      </c>
      <c r="Z123" s="78" t="s">
        <v>329</v>
      </c>
      <c r="AB123" s="78">
        <v>1</v>
      </c>
      <c r="AJ123" s="53" t="s">
        <v>157</v>
      </c>
      <c r="AK123" s="53" t="s">
        <v>82</v>
      </c>
    </row>
    <row r="124" spans="1:37">
      <c r="A124" s="73">
        <v>78</v>
      </c>
      <c r="B124" s="83" t="s">
        <v>335</v>
      </c>
      <c r="C124" s="75" t="s">
        <v>344</v>
      </c>
      <c r="D124" s="76" t="s">
        <v>345</v>
      </c>
      <c r="E124" s="77">
        <v>24.815999999999999</v>
      </c>
      <c r="F124" s="78" t="s">
        <v>77</v>
      </c>
      <c r="H124" s="79">
        <f>ROUND(E124*G124,2)</f>
        <v>0</v>
      </c>
      <c r="J124" s="79">
        <f>ROUND(E124*G124,2)</f>
        <v>0</v>
      </c>
      <c r="K124" s="80">
        <v>3.0000000000000001E-5</v>
      </c>
      <c r="L124" s="80">
        <f>E124*K124</f>
        <v>7.4447999999999995E-4</v>
      </c>
      <c r="N124" s="77">
        <f>E124*M124</f>
        <v>0</v>
      </c>
      <c r="O124" s="78">
        <v>20</v>
      </c>
      <c r="P124" s="78" t="s">
        <v>78</v>
      </c>
      <c r="V124" s="81" t="s">
        <v>154</v>
      </c>
      <c r="W124" s="82">
        <v>4.1689999999999996</v>
      </c>
      <c r="X124" s="75" t="s">
        <v>346</v>
      </c>
      <c r="Y124" s="75" t="s">
        <v>344</v>
      </c>
      <c r="Z124" s="78" t="s">
        <v>329</v>
      </c>
      <c r="AB124" s="78">
        <v>1</v>
      </c>
      <c r="AJ124" s="53" t="s">
        <v>157</v>
      </c>
      <c r="AK124" s="53" t="s">
        <v>82</v>
      </c>
    </row>
    <row r="125" spans="1:37">
      <c r="D125" s="84" t="s">
        <v>347</v>
      </c>
      <c r="E125" s="85">
        <f>J125</f>
        <v>0</v>
      </c>
      <c r="H125" s="85">
        <f>SUM(H120:H124)</f>
        <v>0</v>
      </c>
      <c r="I125" s="85">
        <f>SUM(I120:I124)</f>
        <v>0</v>
      </c>
      <c r="J125" s="85">
        <f>SUM(J120:J124)</f>
        <v>0</v>
      </c>
      <c r="L125" s="86">
        <f>SUM(L120:L124)</f>
        <v>2.768762E-2</v>
      </c>
      <c r="N125" s="87">
        <f>SUM(N120:N124)</f>
        <v>0</v>
      </c>
      <c r="W125" s="82">
        <f>SUM(W120:W124)</f>
        <v>21.982000000000003</v>
      </c>
    </row>
    <row r="127" spans="1:37">
      <c r="D127" s="84" t="s">
        <v>348</v>
      </c>
      <c r="E127" s="87">
        <f>J127</f>
        <v>0</v>
      </c>
      <c r="H127" s="85">
        <f>+H45+H68+H78+H85+H94+H104+H111+H118+H125</f>
        <v>0</v>
      </c>
      <c r="I127" s="85">
        <f>+I45+I68+I78+I85+I94+I104+I111+I118+I125</f>
        <v>0</v>
      </c>
      <c r="J127" s="85">
        <f>+J45+J68+J78+J85+J94+J104+J111+J118+J125</f>
        <v>0</v>
      </c>
      <c r="L127" s="86">
        <f>+L45+L68+L78+L85+L94+L104+L111+L118+L125</f>
        <v>1.6061468299999999</v>
      </c>
      <c r="N127" s="87">
        <f>+N45+N68+N78+N85+N94+N104+N111+N118+N125</f>
        <v>0.23900000000000002</v>
      </c>
      <c r="W127" s="82">
        <f>+W45+W68+W78+W85+W94+W104+W111+W118+W125</f>
        <v>171.53900000000002</v>
      </c>
    </row>
    <row r="129" spans="1:37">
      <c r="B129" s="74" t="s">
        <v>349</v>
      </c>
    </row>
    <row r="130" spans="1:37">
      <c r="B130" s="75" t="s">
        <v>350</v>
      </c>
    </row>
    <row r="131" spans="1:37" ht="21">
      <c r="A131" s="73">
        <v>79</v>
      </c>
      <c r="B131" s="83" t="s">
        <v>351</v>
      </c>
      <c r="C131" s="75" t="s">
        <v>352</v>
      </c>
      <c r="D131" s="76" t="s">
        <v>353</v>
      </c>
      <c r="E131" s="77">
        <v>1</v>
      </c>
      <c r="F131" s="78" t="s">
        <v>153</v>
      </c>
      <c r="H131" s="79">
        <f>ROUND(E131*G131,2)</f>
        <v>0</v>
      </c>
      <c r="J131" s="79">
        <f>ROUND(E131*G131,2)</f>
        <v>0</v>
      </c>
      <c r="L131" s="80">
        <f>E131*K131</f>
        <v>0</v>
      </c>
      <c r="N131" s="77">
        <f>E131*M131</f>
        <v>0</v>
      </c>
      <c r="O131" s="78">
        <v>20</v>
      </c>
      <c r="P131" s="78" t="s">
        <v>78</v>
      </c>
      <c r="V131" s="81" t="s">
        <v>354</v>
      </c>
      <c r="X131" s="75" t="s">
        <v>352</v>
      </c>
      <c r="Y131" s="75" t="s">
        <v>352</v>
      </c>
      <c r="Z131" s="78" t="s">
        <v>188</v>
      </c>
      <c r="AB131" s="78">
        <v>7</v>
      </c>
      <c r="AJ131" s="53" t="s">
        <v>355</v>
      </c>
      <c r="AK131" s="53" t="s">
        <v>82</v>
      </c>
    </row>
    <row r="132" spans="1:37">
      <c r="D132" s="84" t="s">
        <v>356</v>
      </c>
      <c r="E132" s="85">
        <f>J132</f>
        <v>0</v>
      </c>
      <c r="H132" s="85">
        <f>SUM(H129:H131)</f>
        <v>0</v>
      </c>
      <c r="I132" s="85">
        <f>SUM(I129:I131)</f>
        <v>0</v>
      </c>
      <c r="J132" s="85">
        <f>SUM(J129:J131)</f>
        <v>0</v>
      </c>
      <c r="L132" s="86">
        <f>SUM(L129:L131)</f>
        <v>0</v>
      </c>
      <c r="N132" s="87">
        <f>SUM(N129:N131)</f>
        <v>0</v>
      </c>
      <c r="W132" s="82">
        <f>SUM(W129:W131)</f>
        <v>0</v>
      </c>
    </row>
    <row r="134" spans="1:37">
      <c r="D134" s="84" t="s">
        <v>357</v>
      </c>
      <c r="E134" s="85">
        <f>J134</f>
        <v>0</v>
      </c>
      <c r="H134" s="85">
        <f>+H132</f>
        <v>0</v>
      </c>
      <c r="I134" s="85">
        <f>+I132</f>
        <v>0</v>
      </c>
      <c r="J134" s="85">
        <f>+J132</f>
        <v>0</v>
      </c>
      <c r="L134" s="86">
        <f>+L132</f>
        <v>0</v>
      </c>
      <c r="N134" s="87">
        <f>+N132</f>
        <v>0</v>
      </c>
      <c r="W134" s="82">
        <f>+W132</f>
        <v>0</v>
      </c>
    </row>
    <row r="136" spans="1:37">
      <c r="D136" s="88" t="s">
        <v>358</v>
      </c>
      <c r="E136" s="85">
        <f>J136</f>
        <v>0</v>
      </c>
      <c r="H136" s="85">
        <f>+H38+H127+H134</f>
        <v>0</v>
      </c>
      <c r="I136" s="85">
        <f>+I38+I127+I134</f>
        <v>0</v>
      </c>
      <c r="J136" s="85">
        <f>+J38+J127+J134</f>
        <v>0</v>
      </c>
      <c r="L136" s="86">
        <f>+L38+L127+L134</f>
        <v>4.0700664899999994</v>
      </c>
      <c r="N136" s="87">
        <f>+N38+N127+N134</f>
        <v>5.9585219999999994</v>
      </c>
      <c r="W136" s="82">
        <f>+W38+W127+W134</f>
        <v>303.61800000000005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PONUKA UCHÁDZAČA</vt:lpstr>
      <vt:lpstr>ZADANIE WC_zubný lekár</vt:lpstr>
      <vt:lpstr>ZADANIE WC_obvodný lekár</vt:lpstr>
      <vt:lpstr>'ZADANIE WC_obvodný lekár'!Excel_BuiltIn_Print_Area</vt:lpstr>
      <vt:lpstr>'ZADANIE WC_zubný lekár'!Excel_BuiltIn_Print_Area</vt:lpstr>
      <vt:lpstr>'ZADANIE WC_obvodný lekár'!Názvy_tlače</vt:lpstr>
      <vt:lpstr>'ZADANIE WC_zubný lekár'!Názvy_tlače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Richard.Nimsch</cp:lastModifiedBy>
  <cp:revision>0</cp:revision>
  <cp:lastPrinted>2016-04-18T11:45:00Z</cp:lastPrinted>
  <dcterms:created xsi:type="dcterms:W3CDTF">1999-04-06T07:39:00Z</dcterms:created>
  <dcterms:modified xsi:type="dcterms:W3CDTF">2021-04-15T12:11:50Z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